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cuments\Backup\Secretaria\MATRICULAS AÑO 2027\"/>
    </mc:Choice>
  </mc:AlternateContent>
  <xr:revisionPtr revIDLastSave="0" documentId="8_{5AF54DD3-D558-4742-A55C-0D06D69B6A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dice" sheetId="14" r:id="rId1"/>
    <sheet name="PARVULOS" sheetId="15" r:id="rId2"/>
    <sheet name="PK - K - TR" sheetId="16" r:id="rId3"/>
    <sheet name="1° - 2° - 3°" sheetId="17" r:id="rId4"/>
    <sheet name="4° - 5°" sheetId="18" r:id="rId5"/>
    <sheet name="6°" sheetId="19" r:id="rId6"/>
    <sheet name="7°" sheetId="20" r:id="rId7"/>
    <sheet name="8°" sheetId="21" r:id="rId8"/>
    <sheet name="9°" sheetId="22" r:id="rId9"/>
    <sheet name="10°" sheetId="23" r:id="rId10"/>
    <sheet name="11°" sheetId="2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4" l="1"/>
  <c r="I37" i="24"/>
  <c r="I36" i="24"/>
  <c r="I35" i="24"/>
  <c r="C27" i="24"/>
  <c r="I26" i="24"/>
  <c r="I25" i="24"/>
  <c r="I24" i="24"/>
  <c r="I23" i="24"/>
  <c r="I20" i="24"/>
  <c r="I21" i="24" s="1"/>
  <c r="D16" i="24"/>
  <c r="I15" i="24"/>
  <c r="I14" i="24"/>
  <c r="I13" i="24"/>
  <c r="I12" i="24"/>
  <c r="D10" i="24"/>
  <c r="D17" i="24" s="1"/>
  <c r="I9" i="24"/>
  <c r="I10" i="24" s="1"/>
  <c r="I17" i="24" s="1"/>
  <c r="I40" i="23"/>
  <c r="I39" i="23"/>
  <c r="I38" i="23"/>
  <c r="I37" i="23"/>
  <c r="C29" i="23"/>
  <c r="I28" i="23"/>
  <c r="I27" i="23"/>
  <c r="I26" i="23"/>
  <c r="I25" i="23"/>
  <c r="I22" i="23"/>
  <c r="D19" i="23"/>
  <c r="D18" i="23"/>
  <c r="I17" i="23"/>
  <c r="I16" i="23"/>
  <c r="I15" i="23"/>
  <c r="I14" i="23"/>
  <c r="D12" i="23"/>
  <c r="D13" i="23" s="1"/>
  <c r="D20" i="23" s="1"/>
  <c r="I11" i="23"/>
  <c r="I12" i="23" s="1"/>
  <c r="I40" i="22"/>
  <c r="I39" i="22"/>
  <c r="I38" i="22"/>
  <c r="I37" i="22"/>
  <c r="C29" i="22"/>
  <c r="I28" i="22"/>
  <c r="I27" i="22"/>
  <c r="I26" i="22"/>
  <c r="I25" i="22"/>
  <c r="I22" i="22"/>
  <c r="D18" i="22"/>
  <c r="I17" i="22"/>
  <c r="I16" i="22"/>
  <c r="I15" i="22"/>
  <c r="I14" i="22"/>
  <c r="D12" i="22"/>
  <c r="D19" i="22" s="1"/>
  <c r="I11" i="22"/>
  <c r="I12" i="22" s="1"/>
  <c r="I40" i="21"/>
  <c r="I39" i="21"/>
  <c r="I38" i="21"/>
  <c r="I37" i="21"/>
  <c r="C29" i="21"/>
  <c r="I28" i="21"/>
  <c r="I27" i="21"/>
  <c r="I26" i="21"/>
  <c r="I25" i="21"/>
  <c r="I22" i="21"/>
  <c r="D18" i="21"/>
  <c r="I17" i="21"/>
  <c r="I16" i="21"/>
  <c r="I15" i="21"/>
  <c r="I14" i="21"/>
  <c r="D12" i="21"/>
  <c r="D13" i="21" s="1"/>
  <c r="D20" i="21" s="1"/>
  <c r="I11" i="21"/>
  <c r="I12" i="21" s="1"/>
  <c r="I40" i="20"/>
  <c r="I39" i="20"/>
  <c r="I38" i="20"/>
  <c r="I37" i="20"/>
  <c r="C29" i="20"/>
  <c r="I28" i="20"/>
  <c r="I27" i="20"/>
  <c r="I26" i="20"/>
  <c r="I25" i="20"/>
  <c r="I22" i="20"/>
  <c r="D18" i="20"/>
  <c r="I17" i="20"/>
  <c r="I16" i="20"/>
  <c r="I15" i="20"/>
  <c r="I14" i="20"/>
  <c r="D12" i="20"/>
  <c r="D19" i="20" s="1"/>
  <c r="I11" i="20"/>
  <c r="I12" i="20" s="1"/>
  <c r="I42" i="19"/>
  <c r="I41" i="19"/>
  <c r="I40" i="19"/>
  <c r="I39" i="19"/>
  <c r="I30" i="19"/>
  <c r="C30" i="19"/>
  <c r="I29" i="19"/>
  <c r="I28" i="19"/>
  <c r="I27" i="19"/>
  <c r="I26" i="19"/>
  <c r="I23" i="19"/>
  <c r="D19" i="19"/>
  <c r="I18" i="19"/>
  <c r="I17" i="19"/>
  <c r="I16" i="19"/>
  <c r="I15" i="19"/>
  <c r="I14" i="19"/>
  <c r="D12" i="19"/>
  <c r="D13" i="19" s="1"/>
  <c r="D21" i="19" s="1"/>
  <c r="I11" i="19"/>
  <c r="I42" i="18"/>
  <c r="I41" i="18"/>
  <c r="I40" i="18"/>
  <c r="I39" i="18"/>
  <c r="I30" i="18"/>
  <c r="C30" i="18"/>
  <c r="I29" i="18"/>
  <c r="I28" i="18"/>
  <c r="I27" i="18"/>
  <c r="I26" i="18"/>
  <c r="I23" i="18"/>
  <c r="D19" i="18"/>
  <c r="I18" i="18"/>
  <c r="I17" i="18"/>
  <c r="I16" i="18"/>
  <c r="I15" i="18"/>
  <c r="I14" i="18"/>
  <c r="D12" i="18"/>
  <c r="D13" i="18" s="1"/>
  <c r="D21" i="18" s="1"/>
  <c r="I11" i="18"/>
  <c r="I42" i="17"/>
  <c r="I41" i="17"/>
  <c r="I40" i="17"/>
  <c r="I39" i="17"/>
  <c r="I30" i="17"/>
  <c r="C30" i="17"/>
  <c r="I29" i="17"/>
  <c r="I28" i="17"/>
  <c r="I27" i="17"/>
  <c r="I26" i="17"/>
  <c r="I23" i="17"/>
  <c r="D19" i="17"/>
  <c r="I18" i="17"/>
  <c r="I17" i="17"/>
  <c r="I16" i="17"/>
  <c r="I15" i="17"/>
  <c r="I14" i="17"/>
  <c r="D12" i="17"/>
  <c r="D20" i="17" s="1"/>
  <c r="I11" i="17"/>
  <c r="I12" i="17" s="1"/>
  <c r="I42" i="16"/>
  <c r="I41" i="16"/>
  <c r="I40" i="16"/>
  <c r="I39" i="16"/>
  <c r="I30" i="16"/>
  <c r="C30" i="16"/>
  <c r="I29" i="16"/>
  <c r="I28" i="16"/>
  <c r="I27" i="16"/>
  <c r="I26" i="16"/>
  <c r="I23" i="16"/>
  <c r="I24" i="16" s="1"/>
  <c r="D19" i="16"/>
  <c r="I18" i="16"/>
  <c r="I17" i="16"/>
  <c r="I16" i="16"/>
  <c r="I15" i="16"/>
  <c r="I14" i="16"/>
  <c r="D12" i="16"/>
  <c r="D20" i="16" s="1"/>
  <c r="I11" i="16"/>
  <c r="I12" i="16" s="1"/>
  <c r="D13" i="20" l="1"/>
  <c r="D20" i="20" s="1"/>
  <c r="D19" i="21"/>
  <c r="D20" i="18"/>
  <c r="I29" i="23"/>
  <c r="D11" i="24"/>
  <c r="D18" i="24" s="1"/>
  <c r="D13" i="17"/>
  <c r="D21" i="17" s="1"/>
  <c r="I29" i="20"/>
  <c r="I19" i="22"/>
  <c r="I19" i="20"/>
  <c r="I19" i="19"/>
  <c r="D13" i="16"/>
  <c r="D21" i="16" s="1"/>
  <c r="I19" i="17"/>
  <c r="I31" i="18"/>
  <c r="I32" i="16"/>
  <c r="I19" i="21"/>
  <c r="D20" i="19"/>
  <c r="I29" i="21"/>
  <c r="I18" i="20"/>
  <c r="I18" i="23"/>
  <c r="I19" i="16"/>
  <c r="I31" i="16"/>
  <c r="I31" i="19"/>
  <c r="I18" i="21"/>
  <c r="D13" i="22"/>
  <c r="D20" i="22" s="1"/>
  <c r="I16" i="24"/>
  <c r="I19" i="18"/>
  <c r="I29" i="22"/>
  <c r="I19" i="23"/>
  <c r="I31" i="17"/>
  <c r="I18" i="22"/>
  <c r="I22" i="24"/>
  <c r="I29" i="24" s="1"/>
  <c r="I28" i="24"/>
  <c r="I27" i="24"/>
  <c r="I11" i="24"/>
  <c r="I18" i="24" s="1"/>
  <c r="I13" i="23"/>
  <c r="I20" i="23" s="1"/>
  <c r="I23" i="23"/>
  <c r="I13" i="22"/>
  <c r="I20" i="22" s="1"/>
  <c r="I23" i="22"/>
  <c r="I13" i="21"/>
  <c r="I20" i="21" s="1"/>
  <c r="I23" i="21"/>
  <c r="I13" i="20"/>
  <c r="I20" i="20" s="1"/>
  <c r="I23" i="20"/>
  <c r="I12" i="19"/>
  <c r="I24" i="19"/>
  <c r="I24" i="18"/>
  <c r="I12" i="18"/>
  <c r="I20" i="17"/>
  <c r="I13" i="17"/>
  <c r="I21" i="17" s="1"/>
  <c r="I24" i="17"/>
  <c r="I20" i="16"/>
  <c r="I13" i="16"/>
  <c r="I21" i="16" s="1"/>
  <c r="I25" i="16"/>
  <c r="I33" i="16" s="1"/>
  <c r="I39" i="15"/>
  <c r="I38" i="15"/>
  <c r="I37" i="15"/>
  <c r="I36" i="15"/>
  <c r="C30" i="15"/>
  <c r="I27" i="15"/>
  <c r="I26" i="15"/>
  <c r="I25" i="15"/>
  <c r="I22" i="15"/>
  <c r="D18" i="15"/>
  <c r="I17" i="15"/>
  <c r="I16" i="15"/>
  <c r="I15" i="15"/>
  <c r="D13" i="15"/>
  <c r="D14" i="15" s="1"/>
  <c r="D20" i="15" s="1"/>
  <c r="I12" i="15"/>
  <c r="I18" i="15" l="1"/>
  <c r="D19" i="15"/>
  <c r="I13" i="15"/>
  <c r="I14" i="15" s="1"/>
  <c r="I20" i="15" s="1"/>
  <c r="I28" i="15"/>
  <c r="I24" i="23"/>
  <c r="I31" i="23" s="1"/>
  <c r="I30" i="23"/>
  <c r="I24" i="22"/>
  <c r="I31" i="22" s="1"/>
  <c r="I30" i="22"/>
  <c r="I24" i="21"/>
  <c r="I31" i="21" s="1"/>
  <c r="I30" i="21"/>
  <c r="I24" i="20"/>
  <c r="I31" i="20" s="1"/>
  <c r="I30" i="20"/>
  <c r="I32" i="19"/>
  <c r="I25" i="19"/>
  <c r="I33" i="19" s="1"/>
  <c r="I13" i="19"/>
  <c r="I21" i="19" s="1"/>
  <c r="I20" i="19"/>
  <c r="I20" i="18"/>
  <c r="I13" i="18"/>
  <c r="I21" i="18" s="1"/>
  <c r="I32" i="18"/>
  <c r="I25" i="18"/>
  <c r="I33" i="18" s="1"/>
  <c r="I32" i="17"/>
  <c r="I25" i="17"/>
  <c r="I33" i="17" s="1"/>
  <c r="I23" i="15"/>
  <c r="I19" i="15" l="1"/>
  <c r="I29" i="15"/>
  <c r="I24" i="15"/>
  <c r="I30" i="15" s="1"/>
</calcChain>
</file>

<file path=xl/sharedStrings.xml><?xml version="1.0" encoding="utf-8"?>
<sst xmlns="http://schemas.openxmlformats.org/spreadsheetml/2006/main" count="852" uniqueCount="90">
  <si>
    <t>TOTAL</t>
  </si>
  <si>
    <t>PLAZO PAGO</t>
  </si>
  <si>
    <t>CONCEPTO</t>
  </si>
  <si>
    <t>%</t>
  </si>
  <si>
    <t>VALOR</t>
  </si>
  <si>
    <t>PAGOS MENSUALES DE FEBRERO A NOVIEMBRE</t>
  </si>
  <si>
    <t>VALOR MENSUAL</t>
  </si>
  <si>
    <t>RUTA MENSUAL</t>
  </si>
  <si>
    <t>COMPLETA</t>
  </si>
  <si>
    <t>MEDIA</t>
  </si>
  <si>
    <t>MADRID</t>
  </si>
  <si>
    <t>MOSQUERA</t>
  </si>
  <si>
    <t>FUNZA</t>
  </si>
  <si>
    <t>BOJACA</t>
  </si>
  <si>
    <t xml:space="preserve">ALMUERZOS </t>
  </si>
  <si>
    <t>VALOR MENSUAL REFRIGERIO EN LA MAÑANA</t>
  </si>
  <si>
    <t>VALOR MENSUAL REFRIGERIO EN LA TARDE (APLICA SOLAMENTE PARA LOS ALUMNOS QUE TOMEN EL SERVICIO EXTENDIDO)</t>
  </si>
  <si>
    <t>VALOR MENSUAL SERVICIO DE REFRIGERACIÓN Y HORNO MICROONDAS</t>
  </si>
  <si>
    <t>PENSION MENSUAL</t>
  </si>
  <si>
    <t>TOTAL PAGOS MENSUALES</t>
  </si>
  <si>
    <t>COSTOS MENSUALES DE SERVICIOS VOLUNTARIOS</t>
  </si>
  <si>
    <t>COLEGIO PEDAGOGICO INGLES</t>
  </si>
  <si>
    <t>COMPROMETIDOS CON LA FELICIDAD Y LA EXCELENCIA</t>
  </si>
  <si>
    <t>CONVENIO BILINGUISMO CAMBRIDGE (SOLO PARA ALUMNOS INGRESADOS DESDE AÑO 2022)</t>
  </si>
  <si>
    <t>GRADOS PREKINDER - KINDER - TRANSICIÓN</t>
  </si>
  <si>
    <t>GRADOS PRIMERO - SEGUNDO - TERCERO</t>
  </si>
  <si>
    <t>GRADOS CUARTO - QUINTO</t>
  </si>
  <si>
    <t>GRADO SEXTO</t>
  </si>
  <si>
    <t>GRADO SEPTIMO</t>
  </si>
  <si>
    <t>GRADO OCTAVO</t>
  </si>
  <si>
    <t>GRADO NOVENO</t>
  </si>
  <si>
    <t>GRADO DECIMO</t>
  </si>
  <si>
    <t>GRADO ONCE</t>
  </si>
  <si>
    <t>PÁRVULOS</t>
  </si>
  <si>
    <t>PREKINDER, KINDER, TRANSICIÓN</t>
  </si>
  <si>
    <t>PRIMERO, SEGUNDO, TERCERO</t>
  </si>
  <si>
    <t>CUARTO, QUINTO</t>
  </si>
  <si>
    <t>SEXTO</t>
  </si>
  <si>
    <t>SÉPTIMO</t>
  </si>
  <si>
    <t>OCTAVO</t>
  </si>
  <si>
    <t>NOVENO</t>
  </si>
  <si>
    <t>DÉCIMO</t>
  </si>
  <si>
    <t>UNDÉCIMO</t>
  </si>
  <si>
    <t>REGRESAR AL ÍNDICE</t>
  </si>
  <si>
    <t>CUADRO DE COSTOS DE MATRICULAS, PENSIONES MENSUALES Y COSTO MENSUALES DE SERVICIOS ADICIONALES 2026</t>
  </si>
  <si>
    <t>PAGO EN 1 CUOTA</t>
  </si>
  <si>
    <t>PAGO PRIMERA CUOTA DE DOS EN TOTAL</t>
  </si>
  <si>
    <t>Matricula Extraordinaria</t>
  </si>
  <si>
    <t>Matricula Extemporanea</t>
  </si>
  <si>
    <t>TOTAL A PAGAR MATRICULA ORDINARIA</t>
  </si>
  <si>
    <t>TOTAL A PAGAR MATRICULA EXTRAORDINARIA</t>
  </si>
  <si>
    <t>ENTRE EL 17 Y EL 22 DE DICIEMBRE/2025</t>
  </si>
  <si>
    <t>TOTAL A PAGAR MATRICULA EXTEMPORANEA</t>
  </si>
  <si>
    <t>ENTRE EL 23 DE DICIEMBRE DE 2025 Y EL 30 DE ENERO DE 2026</t>
  </si>
  <si>
    <t>PAGO SEGUNDA CUOTA DE DOS EN TOTAL</t>
  </si>
  <si>
    <t>TOTAL A PAGAR SI PAGO EN EL PLAZO ORDINARIO</t>
  </si>
  <si>
    <t>TOTAL A PAGAR SI PAGO EN EL PLAZO EXTRAORDINARIO</t>
  </si>
  <si>
    <t>TOTAL A PAGAR SI PAGO EN EL PLAZO EXTEMPORANEO</t>
  </si>
  <si>
    <t>MUNICIPIO</t>
  </si>
  <si>
    <t>GRADO PARVULOS</t>
  </si>
  <si>
    <t>A PARTIR DE LA FECHA Y HASTA 16 DE DICIEMBRE/2025</t>
  </si>
  <si>
    <t>NOTA MUY IMPORTANTE: ESTOS COSTOS Y PLAZOS CORRESPONDEN AL AÑO 2026, LOS DEL AÑO 2027 SE ACTUALIZARAN CUANDO EL MINISTERIO DE EDUCACION EXPIDA LA RESOLUSION PARA DICHO AÑO</t>
  </si>
  <si>
    <t>CONVENIO BILINGUISMO CAMBRIDGE (SOLO PARA ALUMNOS INGRESADOS A PARTIR DEL AÑO 2022)</t>
  </si>
  <si>
    <t>NATACION INDIVIDUAL (EN HORARIO DE CLASE, PARA ALUMNOS DESDE PARVULOS HASTA GRADO SEXTO)</t>
  </si>
  <si>
    <t>NATACION FAMILIAR (SABADOS Y DOMINGOS)</t>
  </si>
  <si>
    <t>ESCUELAS DE FORMACION DEPORTIVA (MARTES Y JUEVES EN LA TARDE, SABADOS O DOMINGOS. FUTBOL - VOLEIBOL - BALONCESTO - PORRAS - PATINAJE)</t>
  </si>
  <si>
    <t>ESCUELAS DE FORMACION ARTISTICA (MARTES Y JUEVES EN LA TARDE, SABADOS. MÚSICA - DANZAS - TEATRO)</t>
  </si>
  <si>
    <t>Asociación de padres (por familia, una vez al año)</t>
  </si>
  <si>
    <t>Matricula ordinaria (por alumno, una vez al año)</t>
  </si>
  <si>
    <t>Bibliobanco Cambridge (por alumno, una vez al año)</t>
  </si>
  <si>
    <t>Sistematización de notas (por alumno, una vez al año)</t>
  </si>
  <si>
    <t>Carnet estudiantil (por alumno, una vez al año)</t>
  </si>
  <si>
    <t>TOTAL A PAGAR SI PAGÓ LA CUOTA 1 EN EL PLAZO ORDINARIO</t>
  </si>
  <si>
    <t>TOTAL A PAGAR SI PAGÓ LA CUOTA 1 EN EL PLAZO EXTRAORDINARIO</t>
  </si>
  <si>
    <t>TOTAL A PAGAR SI PAGÓ LA CUOTA 1 EN EL PLAZO EXTEMPORANEO</t>
  </si>
  <si>
    <t>PAPELERÍA (POR ALUMNO)</t>
  </si>
  <si>
    <t>PLATAFORMA MERANI - LECTURA CRÍTICA (POR ALUMNO)</t>
  </si>
  <si>
    <t>PLATAFORMA CREATIVOS DIGITALES (POR ALUMNO)</t>
  </si>
  <si>
    <t>ENTRE EL 9 Y EL 30 DE ENERO/2026</t>
  </si>
  <si>
    <t>Agenda Escolar, (por alumno hasta grado 6°.)</t>
  </si>
  <si>
    <t>SERVICIO EXTENDIDO HASTA LAS 3:00 PM. PARA ALUMNOS HASTA GRADO 5°</t>
  </si>
  <si>
    <t>SERVICIO EXTENDIDO HASTA LAS 5:00 P.M. PARA ALUMNOS HASTA GRADO 5°</t>
  </si>
  <si>
    <t>ESCUELAS DE FORMACION DEPORTIVA (MARTES Y JUEVES EN LA TARDE, SABADOS O DOMINGOS. FUTBOL - VOLEIBOL - BALONCESTO - PORRAS - PATINAJE) (APLICA SOLO PARA GRADO TRANSICION)</t>
  </si>
  <si>
    <t>ESCUELAS DE FORMACION ARTISTICA (MARTES Y JUEVES EN LA TARDE, SABADOS. MÚSICA - DANZAS - TEATRO) (APLICA SOLO PARA GRADO TRANSICION)</t>
  </si>
  <si>
    <t>ESCUELA DE NATACIÓN (ALUMNOS DE 7° a 11° LUNES A VIERNES ENTRE LAS 5:00 P.M. Y LAS 8:00 P.M.)</t>
  </si>
  <si>
    <t>ESCUELA DE NATACIÓN (LUNES A VIERNES ENTRE LAS 5:00 P.M. Y LAS 8:00 P.M.)</t>
  </si>
  <si>
    <t>CUADRO DE COSTOS DE MATRICULAS, PENSIONES MENSUALES Y COSTOS MENSUALES DE SERVICIOS ADICIONALES 2026</t>
  </si>
  <si>
    <r>
      <t xml:space="preserve">          </t>
    </r>
    <r>
      <rPr>
        <b/>
        <sz val="11"/>
        <color rgb="FF002060"/>
        <rFont val="Exo2"/>
      </rPr>
      <t xml:space="preserve">          </t>
    </r>
  </si>
  <si>
    <t>Seleccione el grado de su interés:</t>
  </si>
  <si>
    <r>
      <t xml:space="preserve">CUADRO DE COSTOS DE MATRICULAS, PENSIONES MENSUALES Y COSTO MENSUALES DE SERVICIOS ADICIONALES </t>
    </r>
    <r>
      <rPr>
        <b/>
        <sz val="14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</si>
</sst>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_);[Red]\(&quot;$&quot;\ #,##0\)"/>
    <numFmt numFmtId="165" formatCode="_-&quot;$&quot;\ * #,##0_-;\-&quot;$&quot;\ * #,##0_-;_-&quot;$&quot;\ * &quot;-&quot;??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Exo2"/>
    </font>
    <font>
      <b/>
      <sz val="11"/>
      <color rgb="FF002060"/>
      <name val="Exo2"/>
    </font>
    <font>
      <sz val="11"/>
      <color theme="1"/>
      <name val="Exo2"/>
    </font>
    <font>
      <sz val="10"/>
      <color theme="1"/>
      <name val="Exo2"/>
    </font>
    <font>
      <u/>
      <sz val="10"/>
      <color theme="10"/>
      <name val="Exo2"/>
    </font>
    <font>
      <b/>
      <sz val="12"/>
      <color theme="1"/>
      <name val="Exo2"/>
    </font>
    <font>
      <b/>
      <sz val="11"/>
      <color rgb="FF3B3F8C"/>
      <name val="Exo2"/>
    </font>
    <font>
      <b/>
      <sz val="12"/>
      <color rgb="FF3B3F8C"/>
      <name val="Exo2"/>
    </font>
    <font>
      <b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1D2EB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68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3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/>
    <xf numFmtId="9" fontId="2" fillId="0" borderId="6" xfId="0" applyNumberFormat="1" applyFont="1" applyBorder="1" applyAlignment="1">
      <alignment horizontal="center" vertical="center"/>
    </xf>
    <xf numFmtId="9" fontId="2" fillId="0" borderId="0" xfId="0" applyNumberFormat="1" applyFont="1"/>
    <xf numFmtId="0" fontId="2" fillId="0" borderId="11" xfId="0" applyFont="1" applyBorder="1"/>
    <xf numFmtId="9" fontId="2" fillId="0" borderId="7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165" fontId="2" fillId="0" borderId="7" xfId="1" applyNumberFormat="1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6" xfId="1" applyNumberFormat="1" applyFont="1" applyBorder="1"/>
    <xf numFmtId="165" fontId="2" fillId="0" borderId="7" xfId="1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2" fillId="3" borderId="2" xfId="0" applyFont="1" applyFill="1" applyBorder="1"/>
    <xf numFmtId="165" fontId="2" fillId="3" borderId="1" xfId="0" applyNumberFormat="1" applyFont="1" applyFill="1" applyBorder="1"/>
    <xf numFmtId="0" fontId="4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/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9" fontId="2" fillId="2" borderId="10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9" fontId="2" fillId="0" borderId="10" xfId="0" applyNumberFormat="1" applyFont="1" applyBorder="1" applyAlignment="1">
      <alignment vertical="center" wrapText="1"/>
    </xf>
    <xf numFmtId="9" fontId="2" fillId="0" borderId="9" xfId="0" applyNumberFormat="1" applyFont="1" applyBorder="1" applyAlignment="1">
      <alignment horizontal="center" vertical="center"/>
    </xf>
    <xf numFmtId="9" fontId="2" fillId="0" borderId="12" xfId="0" applyNumberFormat="1" applyFont="1" applyBorder="1" applyAlignment="1">
      <alignment vertical="center" wrapText="1"/>
    </xf>
    <xf numFmtId="9" fontId="2" fillId="0" borderId="11" xfId="0" applyNumberFormat="1" applyFont="1" applyBorder="1" applyAlignment="1">
      <alignment horizontal="center" vertical="center"/>
    </xf>
    <xf numFmtId="165" fontId="2" fillId="0" borderId="8" xfId="1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65" fontId="2" fillId="5" borderId="4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5" fontId="2" fillId="2" borderId="8" xfId="1" applyNumberFormat="1" applyFont="1" applyFill="1" applyBorder="1" applyAlignment="1">
      <alignment horizontal="center" vertical="center"/>
    </xf>
    <xf numFmtId="9" fontId="2" fillId="2" borderId="14" xfId="0" applyNumberFormat="1" applyFont="1" applyFill="1" applyBorder="1" applyAlignment="1">
      <alignment horizontal="center" vertical="center" wrapText="1"/>
    </xf>
    <xf numFmtId="165" fontId="2" fillId="0" borderId="12" xfId="1" applyNumberFormat="1" applyFont="1" applyBorder="1"/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9" fontId="2" fillId="0" borderId="6" xfId="0" applyNumberFormat="1" applyFont="1" applyBorder="1" applyAlignment="1">
      <alignment vertical="center" wrapText="1"/>
    </xf>
    <xf numFmtId="9" fontId="2" fillId="0" borderId="7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5" fontId="2" fillId="0" borderId="6" xfId="1" applyNumberFormat="1" applyFont="1" applyBorder="1" applyAlignment="1"/>
    <xf numFmtId="165" fontId="2" fillId="0" borderId="7" xfId="1" applyNumberFormat="1" applyFont="1" applyBorder="1" applyAlignment="1"/>
    <xf numFmtId="165" fontId="2" fillId="0" borderId="7" xfId="1" applyNumberFormat="1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16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0" applyNumberFormat="1" applyFont="1" applyBorder="1" applyAlignment="1">
      <alignment vertical="center"/>
    </xf>
    <xf numFmtId="165" fontId="2" fillId="0" borderId="6" xfId="1" applyNumberFormat="1" applyFont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/>
    </xf>
    <xf numFmtId="165" fontId="2" fillId="0" borderId="8" xfId="1" applyNumberFormat="1" applyFont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5" fontId="2" fillId="3" borderId="1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9" fontId="2" fillId="5" borderId="1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2" fillId="0" borderId="20" xfId="0" applyFont="1" applyBorder="1" applyAlignment="1">
      <alignment horizontal="left" wrapText="1"/>
    </xf>
    <xf numFmtId="165" fontId="2" fillId="0" borderId="12" xfId="1" applyNumberFormat="1" applyFont="1" applyBorder="1" applyAlignment="1">
      <alignment vertical="center"/>
    </xf>
    <xf numFmtId="165" fontId="2" fillId="0" borderId="10" xfId="1" applyNumberFormat="1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165" fontId="2" fillId="0" borderId="14" xfId="1" applyNumberFormat="1" applyFont="1" applyBorder="1" applyAlignment="1">
      <alignment vertical="center"/>
    </xf>
    <xf numFmtId="165" fontId="2" fillId="0" borderId="7" xfId="1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0" fillId="7" borderId="0" xfId="0" applyFill="1"/>
    <xf numFmtId="0" fontId="0" fillId="0" borderId="23" xfId="0" applyBorder="1"/>
    <xf numFmtId="0" fontId="8" fillId="0" borderId="0" xfId="0" applyFont="1"/>
    <xf numFmtId="0" fontId="0" fillId="0" borderId="24" xfId="0" applyBorder="1"/>
    <xf numFmtId="0" fontId="0" fillId="7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11" fillId="0" borderId="23" xfId="0" applyFont="1" applyBorder="1"/>
    <xf numFmtId="0" fontId="11" fillId="7" borderId="0" xfId="0" applyFont="1" applyFill="1"/>
    <xf numFmtId="0" fontId="11" fillId="0" borderId="0" xfId="0" applyFont="1"/>
    <xf numFmtId="0" fontId="12" fillId="8" borderId="0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/>
    <xf numFmtId="0" fontId="11" fillId="0" borderId="29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0" xfId="0" applyFont="1"/>
    <xf numFmtId="0" fontId="13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9" fontId="2" fillId="5" borderId="6" xfId="0" applyNumberFormat="1" applyFont="1" applyFill="1" applyBorder="1" applyAlignment="1">
      <alignment horizontal="center" vertical="center"/>
    </xf>
    <xf numFmtId="9" fontId="2" fillId="5" borderId="7" xfId="0" applyNumberFormat="1" applyFont="1" applyFill="1" applyBorder="1" applyAlignment="1">
      <alignment horizontal="center" vertical="center"/>
    </xf>
    <xf numFmtId="9" fontId="2" fillId="5" borderId="8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4DB16C"/>
      <color rgb="FF3B3F8C"/>
      <color rgb="FFC9FFE1"/>
      <color rgb="FFD1D2EB"/>
      <color rgb="FFFF99FF"/>
      <color rgb="FF00FF99"/>
      <color rgb="FFCC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9&#176;'!A1"/><Relationship Id="rId3" Type="http://schemas.openxmlformats.org/officeDocument/2006/relationships/hyperlink" Target="#'1&#176; - 2&#176; - 3&#176;'!A1"/><Relationship Id="rId7" Type="http://schemas.openxmlformats.org/officeDocument/2006/relationships/hyperlink" Target="#'8&#176;'!A1"/><Relationship Id="rId2" Type="http://schemas.openxmlformats.org/officeDocument/2006/relationships/hyperlink" Target="#'PK - K - TR'!A1"/><Relationship Id="rId1" Type="http://schemas.openxmlformats.org/officeDocument/2006/relationships/hyperlink" Target="#PARVULOS!A1"/><Relationship Id="rId6" Type="http://schemas.openxmlformats.org/officeDocument/2006/relationships/hyperlink" Target="#'7&#176;'!A1"/><Relationship Id="rId11" Type="http://schemas.openxmlformats.org/officeDocument/2006/relationships/image" Target="../media/image1.png"/><Relationship Id="rId5" Type="http://schemas.openxmlformats.org/officeDocument/2006/relationships/hyperlink" Target="#'6&#176;'!A1"/><Relationship Id="rId10" Type="http://schemas.openxmlformats.org/officeDocument/2006/relationships/hyperlink" Target="#'11&#176;'!A1"/><Relationship Id="rId4" Type="http://schemas.openxmlformats.org/officeDocument/2006/relationships/hyperlink" Target="#'4&#176; - 5&#176;'!A1"/><Relationship Id="rId9" Type="http://schemas.openxmlformats.org/officeDocument/2006/relationships/hyperlink" Target="#'10&#17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Indice!A1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240030</xdr:colOff>
      <xdr:row>6</xdr:row>
      <xdr:rowOff>175260</xdr:rowOff>
    </xdr:from>
    <xdr:to>
      <xdr:col>2</xdr:col>
      <xdr:colOff>214830</xdr:colOff>
      <xdr:row>8</xdr:row>
      <xdr:rowOff>12900</xdr:rowOff>
    </xdr:to>
    <xdr:sp macro="" textlink="">
      <xdr:nvSpPr>
        <xdr:cNvPr id="2" name="Elips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E7AECA-611D-C7BD-A979-4208936C7683}"/>
            </a:ext>
          </a:extLst>
        </xdr:cNvPr>
        <xdr:cNvSpPr/>
      </xdr:nvSpPr>
      <xdr:spPr>
        <a:xfrm>
          <a:off x="240030" y="127254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0</xdr:col>
      <xdr:colOff>240030</xdr:colOff>
      <xdr:row>8</xdr:row>
      <xdr:rowOff>175260</xdr:rowOff>
    </xdr:from>
    <xdr:to>
      <xdr:col>2</xdr:col>
      <xdr:colOff>214830</xdr:colOff>
      <xdr:row>10</xdr:row>
      <xdr:rowOff>12900</xdr:rowOff>
    </xdr:to>
    <xdr:sp macro="" textlink="">
      <xdr:nvSpPr>
        <xdr:cNvPr id="3" name="Elips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AB1D4B-084C-4865-9415-7C2975D296DF}"/>
            </a:ext>
          </a:extLst>
        </xdr:cNvPr>
        <xdr:cNvSpPr/>
      </xdr:nvSpPr>
      <xdr:spPr>
        <a:xfrm>
          <a:off x="240030" y="186690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0</xdr:col>
      <xdr:colOff>240030</xdr:colOff>
      <xdr:row>10</xdr:row>
      <xdr:rowOff>175260</xdr:rowOff>
    </xdr:from>
    <xdr:to>
      <xdr:col>2</xdr:col>
      <xdr:colOff>214830</xdr:colOff>
      <xdr:row>12</xdr:row>
      <xdr:rowOff>12900</xdr:rowOff>
    </xdr:to>
    <xdr:sp macro="" textlink="">
      <xdr:nvSpPr>
        <xdr:cNvPr id="4" name="Elips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BCF12D7-38A4-4EE3-90A6-0D120C160CC4}"/>
            </a:ext>
          </a:extLst>
        </xdr:cNvPr>
        <xdr:cNvSpPr/>
      </xdr:nvSpPr>
      <xdr:spPr>
        <a:xfrm>
          <a:off x="240030" y="246126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0</xdr:col>
      <xdr:colOff>240030</xdr:colOff>
      <xdr:row>12</xdr:row>
      <xdr:rowOff>175260</xdr:rowOff>
    </xdr:from>
    <xdr:to>
      <xdr:col>2</xdr:col>
      <xdr:colOff>214830</xdr:colOff>
      <xdr:row>14</xdr:row>
      <xdr:rowOff>12900</xdr:rowOff>
    </xdr:to>
    <xdr:sp macro="" textlink="">
      <xdr:nvSpPr>
        <xdr:cNvPr id="5" name="Elips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023CF72-5E1F-4837-8901-18E3CE93AD18}"/>
            </a:ext>
          </a:extLst>
        </xdr:cNvPr>
        <xdr:cNvSpPr/>
      </xdr:nvSpPr>
      <xdr:spPr>
        <a:xfrm>
          <a:off x="240030" y="305562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0</xdr:col>
      <xdr:colOff>240030</xdr:colOff>
      <xdr:row>14</xdr:row>
      <xdr:rowOff>175260</xdr:rowOff>
    </xdr:from>
    <xdr:to>
      <xdr:col>2</xdr:col>
      <xdr:colOff>214830</xdr:colOff>
      <xdr:row>16</xdr:row>
      <xdr:rowOff>20520</xdr:rowOff>
    </xdr:to>
    <xdr:sp macro="" textlink="">
      <xdr:nvSpPr>
        <xdr:cNvPr id="6" name="Elips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A86CCBB-1074-41BA-A4B0-E1CAB54326ED}"/>
            </a:ext>
          </a:extLst>
        </xdr:cNvPr>
        <xdr:cNvSpPr/>
      </xdr:nvSpPr>
      <xdr:spPr>
        <a:xfrm>
          <a:off x="240030" y="3649980"/>
          <a:ext cx="432000" cy="43962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3</xdr:col>
      <xdr:colOff>521970</xdr:colOff>
      <xdr:row>6</xdr:row>
      <xdr:rowOff>175260</xdr:rowOff>
    </xdr:from>
    <xdr:to>
      <xdr:col>4</xdr:col>
      <xdr:colOff>222450</xdr:colOff>
      <xdr:row>8</xdr:row>
      <xdr:rowOff>12900</xdr:rowOff>
    </xdr:to>
    <xdr:sp macro="" textlink="">
      <xdr:nvSpPr>
        <xdr:cNvPr id="7" name="Elips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10AA6DE-8087-4DDD-A8D4-73F6EFE44835}"/>
            </a:ext>
          </a:extLst>
        </xdr:cNvPr>
        <xdr:cNvSpPr/>
      </xdr:nvSpPr>
      <xdr:spPr>
        <a:xfrm>
          <a:off x="3691890" y="127254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3</xdr:col>
      <xdr:colOff>521970</xdr:colOff>
      <xdr:row>8</xdr:row>
      <xdr:rowOff>175260</xdr:rowOff>
    </xdr:from>
    <xdr:to>
      <xdr:col>4</xdr:col>
      <xdr:colOff>222450</xdr:colOff>
      <xdr:row>10</xdr:row>
      <xdr:rowOff>12900</xdr:rowOff>
    </xdr:to>
    <xdr:sp macro="" textlink="">
      <xdr:nvSpPr>
        <xdr:cNvPr id="8" name="Elips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6984C20-FEDC-4F6D-AB5F-12EAD61A2932}"/>
            </a:ext>
          </a:extLst>
        </xdr:cNvPr>
        <xdr:cNvSpPr/>
      </xdr:nvSpPr>
      <xdr:spPr>
        <a:xfrm>
          <a:off x="3691890" y="186690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3</xdr:col>
      <xdr:colOff>521970</xdr:colOff>
      <xdr:row>10</xdr:row>
      <xdr:rowOff>175260</xdr:rowOff>
    </xdr:from>
    <xdr:to>
      <xdr:col>4</xdr:col>
      <xdr:colOff>222450</xdr:colOff>
      <xdr:row>12</xdr:row>
      <xdr:rowOff>12900</xdr:rowOff>
    </xdr:to>
    <xdr:sp macro="" textlink="">
      <xdr:nvSpPr>
        <xdr:cNvPr id="9" name="Elipse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D5BFF9F-BEEE-4850-9AA4-E5CE0D18B6C0}"/>
            </a:ext>
          </a:extLst>
        </xdr:cNvPr>
        <xdr:cNvSpPr/>
      </xdr:nvSpPr>
      <xdr:spPr>
        <a:xfrm>
          <a:off x="3691890" y="246126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3</xdr:col>
      <xdr:colOff>521970</xdr:colOff>
      <xdr:row>12</xdr:row>
      <xdr:rowOff>175260</xdr:rowOff>
    </xdr:from>
    <xdr:to>
      <xdr:col>4</xdr:col>
      <xdr:colOff>222450</xdr:colOff>
      <xdr:row>14</xdr:row>
      <xdr:rowOff>12900</xdr:rowOff>
    </xdr:to>
    <xdr:sp macro="" textlink="">
      <xdr:nvSpPr>
        <xdr:cNvPr id="10" name="Elipse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516D44B-CAEE-47FC-AD54-85EEEC55D33F}"/>
            </a:ext>
          </a:extLst>
        </xdr:cNvPr>
        <xdr:cNvSpPr/>
      </xdr:nvSpPr>
      <xdr:spPr>
        <a:xfrm>
          <a:off x="3691890" y="3055620"/>
          <a:ext cx="432000" cy="43200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>
    <xdr:from>
      <xdr:col>3</xdr:col>
      <xdr:colOff>521970</xdr:colOff>
      <xdr:row>14</xdr:row>
      <xdr:rowOff>167640</xdr:rowOff>
    </xdr:from>
    <xdr:to>
      <xdr:col>4</xdr:col>
      <xdr:colOff>222450</xdr:colOff>
      <xdr:row>16</xdr:row>
      <xdr:rowOff>12900</xdr:rowOff>
    </xdr:to>
    <xdr:sp macro="" textlink="">
      <xdr:nvSpPr>
        <xdr:cNvPr id="11" name="Elips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E238C65-1160-4BBA-8361-25986B1EEC83}"/>
            </a:ext>
          </a:extLst>
        </xdr:cNvPr>
        <xdr:cNvSpPr/>
      </xdr:nvSpPr>
      <xdr:spPr>
        <a:xfrm>
          <a:off x="3691890" y="3642360"/>
          <a:ext cx="432000" cy="439620"/>
        </a:xfrm>
        <a:prstGeom prst="ellipse">
          <a:avLst/>
        </a:prstGeom>
        <a:solidFill>
          <a:srgbClr val="4DB16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CO" sz="1100" kern="1200"/>
        </a:p>
      </xdr:txBody>
    </xdr:sp>
    <xdr:clientData/>
  </xdr:twoCellAnchor>
  <xdr:twoCellAnchor editAs="oneCell">
    <xdr:from>
      <xdr:col>2</xdr:col>
      <xdr:colOff>66040</xdr:colOff>
      <xdr:row>1</xdr:row>
      <xdr:rowOff>81280</xdr:rowOff>
    </xdr:from>
    <xdr:to>
      <xdr:col>2</xdr:col>
      <xdr:colOff>2382520</xdr:colOff>
      <xdr:row>3</xdr:row>
      <xdr:rowOff>137049</xdr:rowOff>
    </xdr:to>
    <xdr:pic>
      <xdr:nvPicPr>
        <xdr:cNvPr id="16" name="Imagen 15" descr="PRIMARIA | COLEGIO PEDAGOGICO INGLES">
          <a:extLst>
            <a:ext uri="{FF2B5EF4-FFF2-40B4-BE49-F238E27FC236}">
              <a16:creationId xmlns:a16="http://schemas.microsoft.com/office/drawing/2014/main" id="{4A3660D9-9F0A-45DF-9492-BF61F2195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" y="264160"/>
          <a:ext cx="2316480" cy="4215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2697480</xdr:colOff>
      <xdr:row>1</xdr:row>
      <xdr:rowOff>60960</xdr:rowOff>
    </xdr:from>
    <xdr:to>
      <xdr:col>5</xdr:col>
      <xdr:colOff>76200</xdr:colOff>
      <xdr:row>4</xdr:row>
      <xdr:rowOff>60960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CB6CB7A1-B9A6-4BA6-8651-E575D6D0A4B5}"/>
            </a:ext>
          </a:extLst>
        </xdr:cNvPr>
        <xdr:cNvSpPr txBox="1"/>
      </xdr:nvSpPr>
      <xdr:spPr>
        <a:xfrm>
          <a:off x="3124200" y="243840"/>
          <a:ext cx="312420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200" b="1">
              <a:solidFill>
                <a:srgbClr val="002060"/>
              </a:solidFill>
              <a:latin typeface="Exo2"/>
            </a:rPr>
            <a:t> COSTOS MATRÍCULA, PENSIÓN Y SERVICIOS VOLUNTARIOS 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504825</xdr:colOff>
      <xdr:row>33</xdr:row>
      <xdr:rowOff>247650</xdr:rowOff>
    </xdr:from>
    <xdr:to>
      <xdr:col>9</xdr:col>
      <xdr:colOff>1315530</xdr:colOff>
      <xdr:row>35</xdr:row>
      <xdr:rowOff>95250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9C09DA-B4F8-4145-A385-2A50B211E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087100" y="7419975"/>
          <a:ext cx="810705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</xdr:row>
      <xdr:rowOff>7620</xdr:rowOff>
    </xdr:from>
    <xdr:to>
      <xdr:col>1</xdr:col>
      <xdr:colOff>2695250</xdr:colOff>
      <xdr:row>3</xdr:row>
      <xdr:rowOff>99060</xdr:rowOff>
    </xdr:to>
    <xdr:pic>
      <xdr:nvPicPr>
        <xdr:cNvPr id="3" name="Imagen 2" descr="PRIMARIA | COLEGIO PEDAGOGICO INGLES">
          <a:extLst>
            <a:ext uri="{FF2B5EF4-FFF2-40B4-BE49-F238E27FC236}">
              <a16:creationId xmlns:a16="http://schemas.microsoft.com/office/drawing/2014/main" id="{F40D6584-38D2-4452-AB23-B5EA07E56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9812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504825</xdr:colOff>
      <xdr:row>39</xdr:row>
      <xdr:rowOff>342900</xdr:rowOff>
    </xdr:from>
    <xdr:to>
      <xdr:col>9</xdr:col>
      <xdr:colOff>1294786</xdr:colOff>
      <xdr:row>40</xdr:row>
      <xdr:rowOff>447675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3FB7D-8DF9-4C81-9420-8B59AD41F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82350" y="9486900"/>
          <a:ext cx="789961" cy="86677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</xdr:row>
      <xdr:rowOff>30480</xdr:rowOff>
    </xdr:from>
    <xdr:to>
      <xdr:col>1</xdr:col>
      <xdr:colOff>2702870</xdr:colOff>
      <xdr:row>3</xdr:row>
      <xdr:rowOff>121920</xdr:rowOff>
    </xdr:to>
    <xdr:pic>
      <xdr:nvPicPr>
        <xdr:cNvPr id="3" name="Imagen 2" descr="PRIMARIA | COLEGIO PEDAGOGICO INGLES">
          <a:extLst>
            <a:ext uri="{FF2B5EF4-FFF2-40B4-BE49-F238E27FC236}">
              <a16:creationId xmlns:a16="http://schemas.microsoft.com/office/drawing/2014/main" id="{69EF78B1-6A73-4396-B959-D823E648E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22098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504825</xdr:colOff>
      <xdr:row>38</xdr:row>
      <xdr:rowOff>53999</xdr:rowOff>
    </xdr:from>
    <xdr:to>
      <xdr:col>9</xdr:col>
      <xdr:colOff>1379220</xdr:colOff>
      <xdr:row>40</xdr:row>
      <xdr:rowOff>38100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079694-FE4C-473D-A0A7-2AE151B4D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506325" y="9022739"/>
          <a:ext cx="874395" cy="8985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15240</xdr:rowOff>
    </xdr:from>
    <xdr:to>
      <xdr:col>1</xdr:col>
      <xdr:colOff>2680010</xdr:colOff>
      <xdr:row>3</xdr:row>
      <xdr:rowOff>106680</xdr:rowOff>
    </xdr:to>
    <xdr:pic>
      <xdr:nvPicPr>
        <xdr:cNvPr id="3" name="Imagen 2" descr="PRIMARIA | COLEGIO PEDAGOGICO INGLES">
          <a:extLst>
            <a:ext uri="{FF2B5EF4-FFF2-40B4-BE49-F238E27FC236}">
              <a16:creationId xmlns:a16="http://schemas.microsoft.com/office/drawing/2014/main" id="{FECC4211-5890-4D28-8E1C-5510E5571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0574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533401</xdr:colOff>
      <xdr:row>37</xdr:row>
      <xdr:rowOff>411480</xdr:rowOff>
    </xdr:from>
    <xdr:to>
      <xdr:col>9</xdr:col>
      <xdr:colOff>1348531</xdr:colOff>
      <xdr:row>40</xdr:row>
      <xdr:rowOff>84546</xdr:rowOff>
    </xdr:to>
    <xdr:pic>
      <xdr:nvPicPr>
        <xdr:cNvPr id="3" name="Gráfico 2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55F55F-0CAC-4BBE-BC38-0DCE8D962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534901" y="8961120"/>
          <a:ext cx="815130" cy="81606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</xdr:row>
      <xdr:rowOff>38100</xdr:rowOff>
    </xdr:from>
    <xdr:to>
      <xdr:col>1</xdr:col>
      <xdr:colOff>2718110</xdr:colOff>
      <xdr:row>3</xdr:row>
      <xdr:rowOff>129540</xdr:rowOff>
    </xdr:to>
    <xdr:pic>
      <xdr:nvPicPr>
        <xdr:cNvPr id="4" name="Imagen 3" descr="PRIMARIA | COLEGIO PEDAGOGICO INGLES">
          <a:extLst>
            <a:ext uri="{FF2B5EF4-FFF2-40B4-BE49-F238E27FC236}">
              <a16:creationId xmlns:a16="http://schemas.microsoft.com/office/drawing/2014/main" id="{E2CB9D26-80A0-4843-B678-B6DEDDA60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22860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514351</xdr:colOff>
      <xdr:row>37</xdr:row>
      <xdr:rowOff>342900</xdr:rowOff>
    </xdr:from>
    <xdr:to>
      <xdr:col>9</xdr:col>
      <xdr:colOff>1424034</xdr:colOff>
      <xdr:row>40</xdr:row>
      <xdr:rowOff>66675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441B86-A20F-4562-B891-F2EC40F1E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515851" y="8991600"/>
          <a:ext cx="909683" cy="86677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</xdr:row>
      <xdr:rowOff>30480</xdr:rowOff>
    </xdr:from>
    <xdr:to>
      <xdr:col>1</xdr:col>
      <xdr:colOff>2725730</xdr:colOff>
      <xdr:row>3</xdr:row>
      <xdr:rowOff>121920</xdr:rowOff>
    </xdr:to>
    <xdr:pic>
      <xdr:nvPicPr>
        <xdr:cNvPr id="3" name="Imagen 2" descr="PRIMARIA | COLEGIO PEDAGOGICO INGLES">
          <a:extLst>
            <a:ext uri="{FF2B5EF4-FFF2-40B4-BE49-F238E27FC236}">
              <a16:creationId xmlns:a16="http://schemas.microsoft.com/office/drawing/2014/main" id="{49B7B1C6-0F70-4DF3-8149-3381A6C2B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098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35</xdr:row>
      <xdr:rowOff>251461</xdr:rowOff>
    </xdr:from>
    <xdr:to>
      <xdr:col>9</xdr:col>
      <xdr:colOff>1291890</xdr:colOff>
      <xdr:row>36</xdr:row>
      <xdr:rowOff>484883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BFE1A-AB61-4DAC-B83C-4BE935A78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468225" y="8816341"/>
          <a:ext cx="825165" cy="789682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</xdr:colOff>
      <xdr:row>1</xdr:row>
      <xdr:rowOff>68580</xdr:rowOff>
    </xdr:from>
    <xdr:to>
      <xdr:col>1</xdr:col>
      <xdr:colOff>2771450</xdr:colOff>
      <xdr:row>3</xdr:row>
      <xdr:rowOff>160020</xdr:rowOff>
    </xdr:to>
    <xdr:pic>
      <xdr:nvPicPr>
        <xdr:cNvPr id="4" name="Imagen 3" descr="PRIMARIA | COLEGIO PEDAGOGICO INGLES">
          <a:extLst>
            <a:ext uri="{FF2B5EF4-FFF2-40B4-BE49-F238E27FC236}">
              <a16:creationId xmlns:a16="http://schemas.microsoft.com/office/drawing/2014/main" id="{33A1D87D-9DFE-4742-A615-05E4A79DC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25908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485775</xdr:colOff>
      <xdr:row>35</xdr:row>
      <xdr:rowOff>259079</xdr:rowOff>
    </xdr:from>
    <xdr:to>
      <xdr:col>9</xdr:col>
      <xdr:colOff>1349261</xdr:colOff>
      <xdr:row>36</xdr:row>
      <xdr:rowOff>489884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B7C397-D67B-4207-B648-4261F2470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487275" y="8823959"/>
          <a:ext cx="863486" cy="7870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2680010</xdr:colOff>
      <xdr:row>3</xdr:row>
      <xdr:rowOff>91440</xdr:rowOff>
    </xdr:to>
    <xdr:pic>
      <xdr:nvPicPr>
        <xdr:cNvPr id="4" name="Imagen 3" descr="PRIMARIA | COLEGIO PEDAGOGICO INGLES">
          <a:extLst>
            <a:ext uri="{FF2B5EF4-FFF2-40B4-BE49-F238E27FC236}">
              <a16:creationId xmlns:a16="http://schemas.microsoft.com/office/drawing/2014/main" id="{1377A036-4481-42B0-A2F5-45645166A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9050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485775</xdr:colOff>
      <xdr:row>35</xdr:row>
      <xdr:rowOff>323851</xdr:rowOff>
    </xdr:from>
    <xdr:to>
      <xdr:col>9</xdr:col>
      <xdr:colOff>1234440</xdr:colOff>
      <xdr:row>36</xdr:row>
      <xdr:rowOff>485776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79C67E-B77A-41A0-A4B7-27029C2DB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487275" y="8888731"/>
          <a:ext cx="748665" cy="7181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2680010</xdr:colOff>
      <xdr:row>3</xdr:row>
      <xdr:rowOff>91440</xdr:rowOff>
    </xdr:to>
    <xdr:pic>
      <xdr:nvPicPr>
        <xdr:cNvPr id="3" name="Imagen 2" descr="PRIMARIA | COLEGIO PEDAGOGICO INGLES">
          <a:extLst>
            <a:ext uri="{FF2B5EF4-FFF2-40B4-BE49-F238E27FC236}">
              <a16:creationId xmlns:a16="http://schemas.microsoft.com/office/drawing/2014/main" id="{ABCC2863-4EBE-471C-9D42-DC1AA2795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9050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485775</xdr:colOff>
      <xdr:row>35</xdr:row>
      <xdr:rowOff>249235</xdr:rowOff>
    </xdr:from>
    <xdr:to>
      <xdr:col>9</xdr:col>
      <xdr:colOff>1295400</xdr:colOff>
      <xdr:row>36</xdr:row>
      <xdr:rowOff>485777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439912-99D0-41EA-9A67-D403A3810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487275" y="8417875"/>
          <a:ext cx="809625" cy="79280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2680010</xdr:colOff>
      <xdr:row>3</xdr:row>
      <xdr:rowOff>91440</xdr:rowOff>
    </xdr:to>
    <xdr:pic>
      <xdr:nvPicPr>
        <xdr:cNvPr id="3" name="Imagen 2" descr="PRIMARIA | COLEGIO PEDAGOGICO INGLES">
          <a:extLst>
            <a:ext uri="{FF2B5EF4-FFF2-40B4-BE49-F238E27FC236}">
              <a16:creationId xmlns:a16="http://schemas.microsoft.com/office/drawing/2014/main" id="{C64E6141-2FA1-49F3-813E-E007495E3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9050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457201</xdr:colOff>
      <xdr:row>33</xdr:row>
      <xdr:rowOff>212221</xdr:rowOff>
    </xdr:from>
    <xdr:to>
      <xdr:col>9</xdr:col>
      <xdr:colOff>1280160</xdr:colOff>
      <xdr:row>34</xdr:row>
      <xdr:rowOff>489170</xdr:rowOff>
    </xdr:to>
    <xdr:pic>
      <xdr:nvPicPr>
        <xdr:cNvPr id="2" name="Gráfico 1" descr="Home con rellen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A6CDE-58F7-4EB0-92B1-27466C129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458701" y="8380861"/>
          <a:ext cx="822959" cy="83320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2680010</xdr:colOff>
      <xdr:row>3</xdr:row>
      <xdr:rowOff>91440</xdr:rowOff>
    </xdr:to>
    <xdr:pic>
      <xdr:nvPicPr>
        <xdr:cNvPr id="3" name="Imagen 2" descr="PRIMARIA | COLEGIO PEDAGOGICO INGLES">
          <a:extLst>
            <a:ext uri="{FF2B5EF4-FFF2-40B4-BE49-F238E27FC236}">
              <a16:creationId xmlns:a16="http://schemas.microsoft.com/office/drawing/2014/main" id="{6A1E6C65-FC57-4D92-AF0C-022E67794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90500"/>
          <a:ext cx="2680010" cy="487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tabSelected="1" zoomScale="150" zoomScaleNormal="150" workbookViewId="0">
      <selection activeCell="C14" sqref="C14"/>
    </sheetView>
  </sheetViews>
  <sheetFormatPr baseColWidth="10" defaultRowHeight="15"/>
  <cols>
    <col min="1" max="2" width="3.140625" customWidth="1"/>
    <col min="3" max="3" width="39.5703125" customWidth="1"/>
    <col min="4" max="4" width="10.7109375" customWidth="1"/>
    <col min="5" max="5" width="33.5703125" customWidth="1"/>
    <col min="6" max="7" width="3.140625" customWidth="1"/>
  </cols>
  <sheetData>
    <row r="1" spans="1:7">
      <c r="A1" s="99"/>
      <c r="B1" s="100"/>
      <c r="C1" s="100"/>
      <c r="D1" s="100"/>
      <c r="E1" s="100"/>
      <c r="F1" s="100"/>
      <c r="G1" s="101"/>
    </row>
    <row r="2" spans="1:7">
      <c r="A2" s="97"/>
      <c r="B2" s="124" t="s">
        <v>87</v>
      </c>
      <c r="C2" s="124"/>
      <c r="D2" s="124"/>
      <c r="E2" s="124"/>
      <c r="F2" s="124"/>
      <c r="G2" s="102"/>
    </row>
    <row r="3" spans="1:7">
      <c r="A3" s="97"/>
      <c r="B3" s="124"/>
      <c r="C3" s="124"/>
      <c r="D3" s="124"/>
      <c r="E3" s="124"/>
      <c r="F3" s="124"/>
      <c r="G3" s="102"/>
    </row>
    <row r="4" spans="1:7">
      <c r="A4" s="97"/>
      <c r="B4" s="124"/>
      <c r="C4" s="124"/>
      <c r="D4" s="124"/>
      <c r="E4" s="124"/>
      <c r="F4" s="124"/>
      <c r="G4" s="102"/>
    </row>
    <row r="5" spans="1:7">
      <c r="A5" s="106"/>
      <c r="B5" s="107"/>
      <c r="C5" s="107"/>
      <c r="D5" s="107"/>
      <c r="E5" s="107"/>
      <c r="F5" s="96"/>
      <c r="G5" s="102"/>
    </row>
    <row r="6" spans="1:7">
      <c r="A6" s="106"/>
      <c r="B6" s="108"/>
      <c r="C6" s="98" t="s">
        <v>88</v>
      </c>
      <c r="D6" s="108"/>
      <c r="E6" s="108"/>
      <c r="G6" s="103"/>
    </row>
    <row r="7" spans="1:7">
      <c r="A7" s="106"/>
      <c r="B7" s="108"/>
      <c r="C7" s="108"/>
      <c r="D7" s="108"/>
      <c r="E7" s="108"/>
      <c r="G7" s="103"/>
    </row>
    <row r="8" spans="1:7" ht="31.9" customHeight="1">
      <c r="A8" s="106"/>
      <c r="B8" s="108"/>
      <c r="C8" s="109" t="s">
        <v>33</v>
      </c>
      <c r="D8" s="110"/>
      <c r="E8" s="109" t="s">
        <v>38</v>
      </c>
      <c r="G8" s="103"/>
    </row>
    <row r="9" spans="1:7">
      <c r="A9" s="106"/>
      <c r="B9" s="108"/>
      <c r="C9" s="110"/>
      <c r="D9" s="110"/>
      <c r="E9" s="110"/>
      <c r="G9" s="103"/>
    </row>
    <row r="10" spans="1:7" ht="31.9" customHeight="1">
      <c r="A10" s="106"/>
      <c r="B10" s="108"/>
      <c r="C10" s="109" t="s">
        <v>34</v>
      </c>
      <c r="D10" s="110"/>
      <c r="E10" s="109" t="s">
        <v>39</v>
      </c>
      <c r="G10" s="103"/>
    </row>
    <row r="11" spans="1:7">
      <c r="A11" s="106"/>
      <c r="B11" s="108"/>
      <c r="C11" s="110"/>
      <c r="D11" s="110"/>
      <c r="E11" s="110"/>
      <c r="G11" s="103"/>
    </row>
    <row r="12" spans="1:7" ht="31.9" customHeight="1">
      <c r="A12" s="106"/>
      <c r="B12" s="108"/>
      <c r="C12" s="109" t="s">
        <v>35</v>
      </c>
      <c r="D12" s="110"/>
      <c r="E12" s="109" t="s">
        <v>40</v>
      </c>
      <c r="G12" s="103"/>
    </row>
    <row r="13" spans="1:7">
      <c r="A13" s="106"/>
      <c r="B13" s="108"/>
      <c r="C13" s="110"/>
      <c r="D13" s="110"/>
      <c r="E13" s="110"/>
      <c r="G13" s="103"/>
    </row>
    <row r="14" spans="1:7" ht="31.9" customHeight="1">
      <c r="A14" s="106"/>
      <c r="B14" s="108"/>
      <c r="C14" s="109" t="s">
        <v>36</v>
      </c>
      <c r="D14" s="110"/>
      <c r="E14" s="109" t="s">
        <v>41</v>
      </c>
      <c r="G14" s="103"/>
    </row>
    <row r="15" spans="1:7">
      <c r="A15" s="106"/>
      <c r="B15" s="108"/>
      <c r="C15" s="110"/>
      <c r="D15" s="110"/>
      <c r="E15" s="110"/>
      <c r="G15" s="103"/>
    </row>
    <row r="16" spans="1:7" ht="31.9" customHeight="1">
      <c r="A16" s="106"/>
      <c r="B16" s="108"/>
      <c r="C16" s="109" t="s">
        <v>37</v>
      </c>
      <c r="D16" s="110"/>
      <c r="E16" s="109" t="s">
        <v>42</v>
      </c>
      <c r="G16" s="103"/>
    </row>
    <row r="17" spans="1:7">
      <c r="A17" s="106"/>
      <c r="B17" s="108"/>
      <c r="C17" s="108"/>
      <c r="D17" s="108"/>
      <c r="E17" s="108"/>
      <c r="G17" s="103"/>
    </row>
    <row r="18" spans="1:7" ht="8.4499999999999993" customHeight="1">
      <c r="A18" s="111"/>
      <c r="B18" s="112"/>
      <c r="C18" s="112"/>
      <c r="D18" s="112"/>
      <c r="E18" s="112"/>
      <c r="F18" s="104"/>
      <c r="G18" s="105"/>
    </row>
  </sheetData>
  <mergeCells count="3">
    <mergeCell ref="B2:F2"/>
    <mergeCell ref="B3:F3"/>
    <mergeCell ref="B4:F4"/>
  </mergeCells>
  <hyperlinks>
    <hyperlink ref="C8" location="PARVULOS!A1" display="PÁRVULOS" xr:uid="{00000000-0004-0000-0000-000000000000}"/>
    <hyperlink ref="C10" location="'PK - K - TR'!A1" display="PREKINDER, KINDER, TRANSICIÓN" xr:uid="{00000000-0004-0000-0000-000001000000}"/>
    <hyperlink ref="C12" location="'1° - 2° - 3°'!A1" display="PRIMERO, SEGUNDO, TERCERO" xr:uid="{00000000-0004-0000-0000-000002000000}"/>
    <hyperlink ref="C14" location="'4° - 5°'!A1" display="CUARTO, QUINTO" xr:uid="{00000000-0004-0000-0000-000003000000}"/>
    <hyperlink ref="C16" location="'6°'!A1" display="SEXTO" xr:uid="{00000000-0004-0000-0000-000004000000}"/>
    <hyperlink ref="E8" location="'7°'!A1" display="SÉPTIMO" xr:uid="{00000000-0004-0000-0000-000005000000}"/>
    <hyperlink ref="E10" location="'8°'!A1" display="OCTAVO" xr:uid="{00000000-0004-0000-0000-000006000000}"/>
    <hyperlink ref="E12" location="'9°'!A1" display="NOVENO" xr:uid="{00000000-0004-0000-0000-000007000000}"/>
    <hyperlink ref="E14" location="'10°'!A1" display="DÉCIMO" xr:uid="{00000000-0004-0000-0000-000008000000}"/>
    <hyperlink ref="E16" location="'11°'!A1" display="UNDÉCIMO" xr:uid="{00000000-0004-0000-0000-000009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0"/>
  <sheetViews>
    <sheetView zoomScaleNormal="100" workbookViewId="0">
      <selection activeCell="E6" sqref="E6"/>
    </sheetView>
  </sheetViews>
  <sheetFormatPr baseColWidth="10" defaultRowHeight="15"/>
  <cols>
    <col min="1" max="1" width="2.7109375" customWidth="1"/>
    <col min="2" max="2" width="44.7109375" customWidth="1"/>
    <col min="3" max="3" width="12.28515625" customWidth="1"/>
    <col min="4" max="4" width="10.5703125" bestFit="1" customWidth="1"/>
    <col min="5" max="5" width="28.140625" customWidth="1"/>
    <col min="6" max="6" width="2.140625" customWidth="1"/>
    <col min="7" max="7" width="44.140625" bestFit="1" customWidth="1"/>
    <col min="8" max="8" width="10.7109375" bestFit="1" customWidth="1"/>
    <col min="9" max="9" width="10.5703125" bestFit="1" customWidth="1"/>
    <col min="10" max="10" width="28.140625" customWidth="1"/>
  </cols>
  <sheetData>
    <row r="1" spans="2:10" ht="15.75" thickBot="1">
      <c r="B1" s="117"/>
      <c r="C1" s="117"/>
      <c r="D1" s="117"/>
      <c r="E1" s="117"/>
      <c r="F1" s="117"/>
      <c r="G1" s="117"/>
      <c r="H1" s="117"/>
      <c r="I1" s="117"/>
      <c r="J1" s="117"/>
    </row>
    <row r="2" spans="2:10" ht="15.75">
      <c r="B2" s="142" t="s">
        <v>21</v>
      </c>
      <c r="C2" s="143"/>
      <c r="D2" s="143"/>
      <c r="E2" s="143"/>
      <c r="F2" s="143"/>
      <c r="G2" s="143"/>
      <c r="H2" s="143"/>
      <c r="I2" s="143"/>
      <c r="J2" s="144"/>
    </row>
    <row r="3" spans="2:10" ht="15.75">
      <c r="B3" s="145" t="s">
        <v>22</v>
      </c>
      <c r="C3" s="146"/>
      <c r="D3" s="146"/>
      <c r="E3" s="146"/>
      <c r="F3" s="146"/>
      <c r="G3" s="146"/>
      <c r="H3" s="146"/>
      <c r="I3" s="146"/>
      <c r="J3" s="147"/>
    </row>
    <row r="4" spans="2:10" ht="15.75">
      <c r="B4" s="118"/>
      <c r="C4" s="119"/>
      <c r="D4" s="119"/>
      <c r="E4" s="119"/>
      <c r="F4" s="119"/>
      <c r="G4" s="119"/>
      <c r="H4" s="119"/>
      <c r="I4" s="119"/>
      <c r="J4" s="120"/>
    </row>
    <row r="5" spans="2:10" ht="15.75">
      <c r="B5" s="145" t="s">
        <v>44</v>
      </c>
      <c r="C5" s="146"/>
      <c r="D5" s="146"/>
      <c r="E5" s="146"/>
      <c r="F5" s="146"/>
      <c r="G5" s="146"/>
      <c r="H5" s="146"/>
      <c r="I5" s="146"/>
      <c r="J5" s="147"/>
    </row>
    <row r="6" spans="2:10" ht="15.75">
      <c r="B6" s="118"/>
      <c r="C6" s="119"/>
      <c r="D6" s="119"/>
      <c r="E6" s="119"/>
      <c r="F6" s="119" t="s">
        <v>59</v>
      </c>
      <c r="G6" s="119"/>
      <c r="H6" s="119"/>
      <c r="I6" s="119"/>
      <c r="J6" s="120"/>
    </row>
    <row r="7" spans="2:10" ht="16.5" thickBot="1">
      <c r="B7" s="145"/>
      <c r="C7" s="146"/>
      <c r="D7" s="146"/>
      <c r="E7" s="146"/>
      <c r="F7" s="146"/>
      <c r="G7" s="146"/>
      <c r="H7" s="146"/>
      <c r="I7" s="146"/>
      <c r="J7" s="147"/>
    </row>
    <row r="8" spans="2:10" ht="15.95" customHeight="1" thickBot="1">
      <c r="B8" s="154" t="s">
        <v>61</v>
      </c>
      <c r="C8" s="155"/>
      <c r="D8" s="155"/>
      <c r="E8" s="155"/>
      <c r="F8" s="155"/>
      <c r="G8" s="155"/>
      <c r="H8" s="155"/>
      <c r="I8" s="155"/>
      <c r="J8" s="156"/>
    </row>
    <row r="9" spans="2:10" ht="15.95" customHeight="1" thickBot="1">
      <c r="B9" s="113"/>
      <c r="C9" s="114"/>
      <c r="D9" s="114"/>
      <c r="E9" s="114"/>
      <c r="F9" s="115"/>
      <c r="G9" s="114"/>
      <c r="H9" s="114"/>
      <c r="I9" s="114"/>
      <c r="J9" s="116"/>
    </row>
    <row r="10" spans="2:10" ht="16.5" thickBot="1">
      <c r="B10" s="148" t="s">
        <v>45</v>
      </c>
      <c r="C10" s="149"/>
      <c r="D10" s="149"/>
      <c r="E10" s="150"/>
      <c r="F10" s="2"/>
      <c r="G10" s="151" t="s">
        <v>46</v>
      </c>
      <c r="H10" s="152"/>
      <c r="I10" s="152"/>
      <c r="J10" s="153"/>
    </row>
    <row r="11" spans="2:10" ht="15.75" customHeight="1" thickBot="1">
      <c r="B11" s="34" t="s">
        <v>2</v>
      </c>
      <c r="C11" s="21" t="s">
        <v>3</v>
      </c>
      <c r="D11" s="21" t="s">
        <v>4</v>
      </c>
      <c r="E11" s="21" t="s">
        <v>1</v>
      </c>
      <c r="F11" s="2"/>
      <c r="G11" s="35" t="s">
        <v>2</v>
      </c>
      <c r="H11" s="35" t="s">
        <v>3</v>
      </c>
      <c r="I11" s="35" t="s">
        <v>4</v>
      </c>
      <c r="J11" s="35" t="s">
        <v>1</v>
      </c>
    </row>
    <row r="12" spans="2:10" ht="15" customHeight="1">
      <c r="B12" s="6" t="s">
        <v>68</v>
      </c>
      <c r="C12" s="7">
        <v>1</v>
      </c>
      <c r="D12" s="13">
        <v>287832</v>
      </c>
      <c r="E12" s="36"/>
      <c r="F12" s="8"/>
      <c r="G12" s="6" t="s">
        <v>68</v>
      </c>
      <c r="H12" s="37">
        <v>0.5</v>
      </c>
      <c r="I12" s="16">
        <f>D12/2</f>
        <v>143916</v>
      </c>
      <c r="J12" s="36"/>
    </row>
    <row r="13" spans="2:10" ht="15" customHeight="1">
      <c r="B13" s="9" t="s">
        <v>47</v>
      </c>
      <c r="C13" s="10">
        <v>1.1000000000000001</v>
      </c>
      <c r="D13" s="14">
        <f>D12*1.1</f>
        <v>316615.2</v>
      </c>
      <c r="E13" s="38"/>
      <c r="F13" s="8"/>
      <c r="G13" s="9" t="s">
        <v>47</v>
      </c>
      <c r="H13" s="10">
        <v>0.55000000000000004</v>
      </c>
      <c r="I13" s="14">
        <f>I12*1.1</f>
        <v>158307.6</v>
      </c>
      <c r="J13" s="38"/>
    </row>
    <row r="14" spans="2:10" ht="15" customHeight="1">
      <c r="B14" s="9" t="s">
        <v>48</v>
      </c>
      <c r="C14" s="10">
        <v>1.2</v>
      </c>
      <c r="D14" s="14">
        <f>D13*1.1</f>
        <v>348276.72000000003</v>
      </c>
      <c r="E14" s="38"/>
      <c r="F14" s="8"/>
      <c r="G14" s="9" t="s">
        <v>48</v>
      </c>
      <c r="H14" s="10">
        <v>0.6</v>
      </c>
      <c r="I14" s="14">
        <f>I13*1.1</f>
        <v>174138.36000000002</v>
      </c>
      <c r="J14" s="38"/>
    </row>
    <row r="15" spans="2:10" ht="15" customHeight="1">
      <c r="B15" s="9" t="s">
        <v>67</v>
      </c>
      <c r="C15" s="10">
        <v>1</v>
      </c>
      <c r="D15" s="14">
        <v>47500</v>
      </c>
      <c r="E15" s="38"/>
      <c r="F15" s="8"/>
      <c r="G15" s="9" t="s">
        <v>67</v>
      </c>
      <c r="H15" s="39">
        <v>0.5</v>
      </c>
      <c r="I15" s="17">
        <f>D15/2</f>
        <v>23750</v>
      </c>
      <c r="J15" s="38"/>
    </row>
    <row r="16" spans="2:10" ht="15" customHeight="1">
      <c r="B16" s="9" t="s">
        <v>79</v>
      </c>
      <c r="C16" s="10">
        <v>1</v>
      </c>
      <c r="D16" s="14">
        <v>37620</v>
      </c>
      <c r="E16" s="38"/>
      <c r="F16" s="8"/>
      <c r="G16" s="9" t="s">
        <v>79</v>
      </c>
      <c r="H16" s="39">
        <v>0.5</v>
      </c>
      <c r="I16" s="17">
        <f>D16/2</f>
        <v>18810</v>
      </c>
      <c r="J16" s="38"/>
    </row>
    <row r="17" spans="2:10" ht="15" customHeight="1" thickBot="1">
      <c r="B17" s="4" t="s">
        <v>71</v>
      </c>
      <c r="C17" s="11">
        <v>1</v>
      </c>
      <c r="D17" s="15">
        <v>43965</v>
      </c>
      <c r="E17" s="38"/>
      <c r="F17" s="8"/>
      <c r="G17" s="4" t="s">
        <v>71</v>
      </c>
      <c r="H17" s="39">
        <v>0.5</v>
      </c>
      <c r="I17" s="40">
        <f>D17/2</f>
        <v>21982.5</v>
      </c>
      <c r="J17" s="38"/>
    </row>
    <row r="18" spans="2:10" ht="30.75" thickBot="1">
      <c r="B18" s="41" t="s">
        <v>49</v>
      </c>
      <c r="C18" s="128" t="s">
        <v>0</v>
      </c>
      <c r="D18" s="42">
        <f>D12+D15+D16+D17</f>
        <v>416917</v>
      </c>
      <c r="E18" s="31" t="s">
        <v>60</v>
      </c>
      <c r="F18" s="8"/>
      <c r="G18" s="43" t="s">
        <v>49</v>
      </c>
      <c r="H18" s="131" t="s">
        <v>0</v>
      </c>
      <c r="I18" s="44">
        <f>I12+I15+I16+I17</f>
        <v>208458.5</v>
      </c>
      <c r="J18" s="76" t="s">
        <v>60</v>
      </c>
    </row>
    <row r="19" spans="2:10" ht="30.75" thickBot="1">
      <c r="B19" s="41" t="s">
        <v>50</v>
      </c>
      <c r="C19" s="129"/>
      <c r="D19" s="42">
        <f>D13+D15+D16+D17</f>
        <v>445700.2</v>
      </c>
      <c r="E19" s="46" t="s">
        <v>51</v>
      </c>
      <c r="F19" s="8"/>
      <c r="G19" s="43" t="s">
        <v>50</v>
      </c>
      <c r="H19" s="132"/>
      <c r="I19" s="44">
        <f>I13+I15+I16+I17</f>
        <v>222850.1</v>
      </c>
      <c r="J19" s="45" t="s">
        <v>51</v>
      </c>
    </row>
    <row r="20" spans="2:10" ht="30.75" thickBot="1">
      <c r="B20" s="47" t="s">
        <v>52</v>
      </c>
      <c r="C20" s="130"/>
      <c r="D20" s="48">
        <f>D14+D15+D16+D17</f>
        <v>477361.72000000003</v>
      </c>
      <c r="E20" s="49" t="s">
        <v>53</v>
      </c>
      <c r="F20" s="8"/>
      <c r="G20" s="43" t="s">
        <v>52</v>
      </c>
      <c r="H20" s="133"/>
      <c r="I20" s="44">
        <f>I14+I15+I16+I17</f>
        <v>238680.86000000002</v>
      </c>
      <c r="J20" s="45" t="s">
        <v>53</v>
      </c>
    </row>
    <row r="21" spans="2:10" ht="15.75" customHeight="1" thickBot="1">
      <c r="B21" s="2"/>
      <c r="C21" s="2"/>
      <c r="D21" s="2"/>
      <c r="E21" s="2"/>
      <c r="F21" s="8"/>
      <c r="G21" s="134" t="s">
        <v>54</v>
      </c>
      <c r="H21" s="135"/>
      <c r="I21" s="135"/>
      <c r="J21" s="136"/>
    </row>
    <row r="22" spans="2:10" ht="15.75" customHeight="1">
      <c r="B22" s="2"/>
      <c r="C22" s="2"/>
      <c r="D22" s="2"/>
      <c r="E22" s="2"/>
      <c r="F22" s="8"/>
      <c r="G22" s="6" t="s">
        <v>68</v>
      </c>
      <c r="H22" s="10">
        <v>0.5</v>
      </c>
      <c r="I22" s="50">
        <f>D12/2</f>
        <v>143916</v>
      </c>
      <c r="J22" s="51"/>
    </row>
    <row r="23" spans="2:10" ht="15.75" customHeight="1" thickBot="1">
      <c r="D23" s="2"/>
      <c r="E23" s="2"/>
      <c r="F23" s="8"/>
      <c r="G23" s="9" t="s">
        <v>47</v>
      </c>
      <c r="H23" s="10">
        <v>0.55000000000000004</v>
      </c>
      <c r="I23" s="14">
        <f>I22*1.1</f>
        <v>158307.6</v>
      </c>
      <c r="J23" s="51"/>
    </row>
    <row r="24" spans="2:10" ht="15.75" customHeight="1" thickBot="1">
      <c r="B24" s="137" t="s">
        <v>5</v>
      </c>
      <c r="C24" s="138"/>
      <c r="D24" s="2"/>
      <c r="E24" s="2"/>
      <c r="F24" s="8"/>
      <c r="G24" s="9" t="s">
        <v>48</v>
      </c>
      <c r="H24" s="10">
        <v>0.6</v>
      </c>
      <c r="I24" s="14">
        <f>I23*1.1</f>
        <v>174138.36000000002</v>
      </c>
      <c r="J24" s="51"/>
    </row>
    <row r="25" spans="2:10" ht="15.75" customHeight="1">
      <c r="B25" s="6" t="s">
        <v>18</v>
      </c>
      <c r="C25" s="16">
        <v>248993</v>
      </c>
      <c r="D25" s="2"/>
      <c r="E25" s="2"/>
      <c r="F25" s="8"/>
      <c r="G25" s="9" t="s">
        <v>67</v>
      </c>
      <c r="H25" s="10">
        <v>0.5</v>
      </c>
      <c r="I25" s="50">
        <f>D15/2</f>
        <v>23750</v>
      </c>
      <c r="J25" s="51"/>
    </row>
    <row r="26" spans="2:10" ht="15.75" customHeight="1">
      <c r="B26" s="82" t="s">
        <v>75</v>
      </c>
      <c r="C26" s="17">
        <v>5500</v>
      </c>
      <c r="D26" s="2"/>
      <c r="E26" s="2"/>
      <c r="F26" s="8"/>
      <c r="G26" s="9" t="s">
        <v>79</v>
      </c>
      <c r="H26" s="10">
        <v>0.5</v>
      </c>
      <c r="I26" s="50">
        <f>D16/2</f>
        <v>18810</v>
      </c>
      <c r="J26" s="51"/>
    </row>
    <row r="27" spans="2:10" ht="30.75" thickBot="1">
      <c r="B27" s="83" t="s">
        <v>76</v>
      </c>
      <c r="C27" s="17">
        <v>0</v>
      </c>
      <c r="D27" s="18"/>
      <c r="E27" s="2"/>
      <c r="F27" s="2"/>
      <c r="G27" s="85" t="s">
        <v>71</v>
      </c>
      <c r="H27" s="11">
        <v>0.5</v>
      </c>
      <c r="I27" s="86">
        <f>D17/2</f>
        <v>21982.5</v>
      </c>
      <c r="J27" s="51"/>
    </row>
    <row r="28" spans="2:10" ht="30.75" thickBot="1">
      <c r="B28" s="83" t="s">
        <v>77</v>
      </c>
      <c r="C28" s="17">
        <v>0</v>
      </c>
      <c r="E28" s="2"/>
      <c r="F28" s="2"/>
      <c r="G28" s="43" t="s">
        <v>55</v>
      </c>
      <c r="H28" s="131" t="s">
        <v>0</v>
      </c>
      <c r="I28" s="44">
        <f>I22+I25+I26+I27</f>
        <v>208458.5</v>
      </c>
      <c r="J28" s="45" t="s">
        <v>78</v>
      </c>
    </row>
    <row r="29" spans="2:10" ht="30.75" thickBot="1">
      <c r="B29" s="20" t="s">
        <v>23</v>
      </c>
      <c r="C29" s="17">
        <v>0</v>
      </c>
      <c r="E29" s="2"/>
      <c r="F29" s="2"/>
      <c r="G29" s="43" t="s">
        <v>56</v>
      </c>
      <c r="H29" s="132"/>
      <c r="I29" s="44">
        <f>I23+I25+I26+I27</f>
        <v>222850.1</v>
      </c>
      <c r="J29" s="45" t="s">
        <v>78</v>
      </c>
    </row>
    <row r="30" spans="2:10" ht="30.75" thickBot="1">
      <c r="B30" s="32" t="s">
        <v>19</v>
      </c>
      <c r="C30" s="53">
        <f>SUM(C25:C29)</f>
        <v>254493</v>
      </c>
      <c r="E30" s="2"/>
      <c r="F30" s="2"/>
      <c r="G30" s="43" t="s">
        <v>57</v>
      </c>
      <c r="H30" s="133"/>
      <c r="I30" s="44">
        <f>I24+I25+I26+I27</f>
        <v>238680.86000000002</v>
      </c>
      <c r="J30" s="45" t="s">
        <v>78</v>
      </c>
    </row>
    <row r="31" spans="2:10" ht="15.75" customHeight="1">
      <c r="E31" s="2"/>
      <c r="F31" s="2"/>
    </row>
    <row r="32" spans="2:10" ht="15.75" thickBot="1">
      <c r="B32" s="2"/>
      <c r="C32" s="2"/>
      <c r="D32" s="2"/>
      <c r="E32" s="12"/>
      <c r="F32" s="12"/>
      <c r="G32" s="2"/>
      <c r="H32" s="2"/>
      <c r="I32" s="2"/>
      <c r="J32" s="2"/>
    </row>
    <row r="33" spans="2:11" ht="21.75" thickBot="1">
      <c r="B33" s="139" t="s">
        <v>20</v>
      </c>
      <c r="C33" s="140"/>
      <c r="D33" s="140"/>
      <c r="E33" s="140"/>
      <c r="F33" s="140"/>
      <c r="G33" s="140"/>
      <c r="H33" s="140"/>
      <c r="I33" s="141"/>
      <c r="J33" s="2"/>
    </row>
    <row r="34" spans="2:11" ht="32.25" thickBot="1">
      <c r="B34" s="26" t="s">
        <v>2</v>
      </c>
      <c r="C34" s="54" t="s">
        <v>6</v>
      </c>
      <c r="D34" s="22"/>
      <c r="E34" s="22"/>
      <c r="F34" s="23"/>
      <c r="G34" s="125" t="s">
        <v>7</v>
      </c>
      <c r="H34" s="126"/>
      <c r="I34" s="127"/>
      <c r="J34" s="2"/>
    </row>
    <row r="35" spans="2:11" ht="45.75" thickBot="1">
      <c r="B35" s="27" t="s">
        <v>63</v>
      </c>
      <c r="C35" s="55">
        <v>60000</v>
      </c>
      <c r="F35" s="2"/>
      <c r="G35" s="5" t="s">
        <v>58</v>
      </c>
      <c r="H35" s="5" t="s">
        <v>8</v>
      </c>
      <c r="I35" s="5" t="s">
        <v>9</v>
      </c>
      <c r="J35" s="98"/>
      <c r="K35" s="117"/>
    </row>
    <row r="36" spans="2:11" ht="16.5" customHeight="1">
      <c r="B36" s="28" t="s">
        <v>64</v>
      </c>
      <c r="C36" s="55">
        <v>98000</v>
      </c>
      <c r="G36" s="90" t="s">
        <v>10</v>
      </c>
      <c r="H36" s="66">
        <v>164359</v>
      </c>
      <c r="I36" s="66">
        <f>H36*60%</f>
        <v>98615.4</v>
      </c>
      <c r="J36" s="117"/>
      <c r="K36" s="117"/>
    </row>
    <row r="37" spans="2:11" ht="30">
      <c r="B37" s="78" t="s">
        <v>80</v>
      </c>
      <c r="C37" s="55">
        <v>102610</v>
      </c>
      <c r="G37" s="67" t="s">
        <v>11</v>
      </c>
      <c r="H37" s="55">
        <v>254325</v>
      </c>
      <c r="I37" s="55">
        <f>H37*60%</f>
        <v>152595</v>
      </c>
      <c r="J37" s="123" t="s">
        <v>43</v>
      </c>
      <c r="K37" s="117"/>
    </row>
    <row r="38" spans="2:11" ht="30">
      <c r="B38" s="78" t="s">
        <v>81</v>
      </c>
      <c r="C38" s="55">
        <v>158320</v>
      </c>
      <c r="G38" s="67" t="s">
        <v>12</v>
      </c>
      <c r="H38" s="55">
        <v>264704</v>
      </c>
      <c r="I38" s="55">
        <f>H38*60%</f>
        <v>158822.39999999999</v>
      </c>
    </row>
    <row r="39" spans="2:11" ht="15.75" thickBot="1">
      <c r="B39" s="28" t="s">
        <v>14</v>
      </c>
      <c r="C39" s="55">
        <v>259600</v>
      </c>
      <c r="G39" s="91" t="s">
        <v>13</v>
      </c>
      <c r="H39" s="56">
        <v>271626</v>
      </c>
      <c r="I39" s="56">
        <f>H39*60%</f>
        <v>162975.6</v>
      </c>
    </row>
    <row r="40" spans="2:11">
      <c r="B40" s="28" t="s">
        <v>15</v>
      </c>
      <c r="C40" s="55">
        <v>172400</v>
      </c>
    </row>
    <row r="41" spans="2:11" ht="45">
      <c r="B41" s="29" t="s">
        <v>16</v>
      </c>
      <c r="C41" s="55">
        <v>172400</v>
      </c>
    </row>
    <row r="42" spans="2:11" ht="30.75" thickBot="1">
      <c r="B42" s="30" t="s">
        <v>17</v>
      </c>
      <c r="C42" s="56">
        <v>58000</v>
      </c>
    </row>
    <row r="43" spans="2:11" ht="15.75" customHeight="1"/>
    <row r="44" spans="2:11" ht="15" customHeight="1">
      <c r="D44" s="3"/>
      <c r="E44" s="3"/>
      <c r="F44" s="3"/>
      <c r="G44" s="3"/>
      <c r="H44" s="3"/>
      <c r="I44" s="3"/>
    </row>
    <row r="45" spans="2:11" ht="28.5" customHeight="1">
      <c r="D45" s="1"/>
      <c r="F45" s="1"/>
      <c r="G45" s="1"/>
      <c r="H45" s="1"/>
    </row>
    <row r="48" spans="2:11" ht="32.25" customHeight="1"/>
    <row r="49" ht="32.25" customHeight="1"/>
    <row r="50" ht="32.25" customHeight="1"/>
  </sheetData>
  <mergeCells count="14">
    <mergeCell ref="B2:J2"/>
    <mergeCell ref="B3:J3"/>
    <mergeCell ref="B5:J5"/>
    <mergeCell ref="B7:J7"/>
    <mergeCell ref="B10:E10"/>
    <mergeCell ref="G10:J10"/>
    <mergeCell ref="B8:J8"/>
    <mergeCell ref="G34:I34"/>
    <mergeCell ref="C18:C20"/>
    <mergeCell ref="H18:H20"/>
    <mergeCell ref="G21:J21"/>
    <mergeCell ref="B24:C24"/>
    <mergeCell ref="H28:H30"/>
    <mergeCell ref="B33:I33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3"/>
  <sheetViews>
    <sheetView zoomScaleNormal="100" workbookViewId="0">
      <selection activeCell="E10" sqref="E10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bestFit="1" customWidth="1"/>
    <col min="5" max="5" width="27.5703125" customWidth="1"/>
    <col min="6" max="6" width="2" customWidth="1"/>
    <col min="7" max="7" width="48.7109375" customWidth="1"/>
    <col min="8" max="8" width="10.7109375" bestFit="1" customWidth="1"/>
    <col min="9" max="9" width="10.42578125" bestFit="1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86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24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287832</v>
      </c>
      <c r="E11" s="58"/>
      <c r="F11" s="8"/>
      <c r="G11" s="6" t="s">
        <v>68</v>
      </c>
      <c r="H11" s="37">
        <v>0.5</v>
      </c>
      <c r="I11" s="16">
        <f>D11/2</f>
        <v>143916</v>
      </c>
      <c r="J11" s="58"/>
    </row>
    <row r="12" spans="2:10" ht="15" customHeight="1">
      <c r="B12" s="9" t="s">
        <v>47</v>
      </c>
      <c r="C12" s="10">
        <v>1.1000000000000001</v>
      </c>
      <c r="D12" s="14">
        <f>D11*1.1</f>
        <v>316615.2</v>
      </c>
      <c r="E12" s="59"/>
      <c r="F12" s="8"/>
      <c r="G12" s="9" t="s">
        <v>47</v>
      </c>
      <c r="H12" s="10">
        <v>0.55000000000000004</v>
      </c>
      <c r="I12" s="14">
        <f>I11*1.1</f>
        <v>158307.6</v>
      </c>
      <c r="J12" s="59"/>
    </row>
    <row r="13" spans="2:10" ht="15" customHeight="1">
      <c r="B13" s="9" t="s">
        <v>48</v>
      </c>
      <c r="C13" s="10">
        <v>1.2</v>
      </c>
      <c r="D13" s="14">
        <f>D12*1.1</f>
        <v>348276.72000000003</v>
      </c>
      <c r="E13" s="59"/>
      <c r="F13" s="8"/>
      <c r="G13" s="9" t="s">
        <v>48</v>
      </c>
      <c r="H13" s="10">
        <v>0.6</v>
      </c>
      <c r="I13" s="14">
        <f>I12*1.1</f>
        <v>174138.36000000002</v>
      </c>
      <c r="J13" s="59"/>
    </row>
    <row r="14" spans="2:10" ht="15" customHeight="1">
      <c r="B14" s="9" t="s">
        <v>67</v>
      </c>
      <c r="C14" s="10">
        <v>1</v>
      </c>
      <c r="D14" s="14">
        <v>47500</v>
      </c>
      <c r="E14" s="59"/>
      <c r="F14" s="8"/>
      <c r="G14" s="9" t="s">
        <v>67</v>
      </c>
      <c r="H14" s="39">
        <v>0.5</v>
      </c>
      <c r="I14" s="17">
        <f>D14/2</f>
        <v>23750</v>
      </c>
      <c r="J14" s="59"/>
    </row>
    <row r="15" spans="2:10" ht="15" customHeight="1">
      <c r="B15" s="9" t="s">
        <v>69</v>
      </c>
      <c r="C15" s="10">
        <v>1</v>
      </c>
      <c r="D15" s="14">
        <v>358380</v>
      </c>
      <c r="E15" s="59"/>
      <c r="F15" s="8"/>
      <c r="G15" s="9" t="s">
        <v>69</v>
      </c>
      <c r="H15" s="39">
        <v>0.5</v>
      </c>
      <c r="I15" s="17">
        <f>D15/2</f>
        <v>179190</v>
      </c>
      <c r="J15" s="59"/>
    </row>
    <row r="16" spans="2:10" ht="15" customHeight="1">
      <c r="B16" s="9" t="s">
        <v>79</v>
      </c>
      <c r="C16" s="10">
        <v>1</v>
      </c>
      <c r="D16" s="14">
        <v>37620</v>
      </c>
      <c r="E16" s="59"/>
      <c r="F16" s="8"/>
      <c r="G16" s="9" t="s">
        <v>79</v>
      </c>
      <c r="H16" s="39">
        <v>0.5</v>
      </c>
      <c r="I16" s="17">
        <f>D16/2</f>
        <v>18810</v>
      </c>
      <c r="J16" s="59"/>
    </row>
    <row r="17" spans="2:10" ht="15" customHeight="1">
      <c r="B17" s="9" t="s">
        <v>70</v>
      </c>
      <c r="C17" s="10">
        <v>1</v>
      </c>
      <c r="D17" s="14">
        <v>450380</v>
      </c>
      <c r="E17" s="59"/>
      <c r="F17" s="8"/>
      <c r="G17" s="9" t="s">
        <v>70</v>
      </c>
      <c r="H17" s="39">
        <v>0.5</v>
      </c>
      <c r="I17" s="17">
        <f>D17/2</f>
        <v>225190</v>
      </c>
      <c r="J17" s="59"/>
    </row>
    <row r="18" spans="2:10" ht="15" customHeight="1" thickBot="1">
      <c r="B18" s="4" t="s">
        <v>71</v>
      </c>
      <c r="C18" s="11">
        <v>1</v>
      </c>
      <c r="D18" s="15">
        <v>43965</v>
      </c>
      <c r="E18" s="59"/>
      <c r="F18" s="8"/>
      <c r="G18" s="4" t="s">
        <v>71</v>
      </c>
      <c r="H18" s="39">
        <v>0.5</v>
      </c>
      <c r="I18" s="40">
        <f>D18/2</f>
        <v>21982.5</v>
      </c>
      <c r="J18" s="59"/>
    </row>
    <row r="19" spans="2:10" ht="30.75" customHeight="1" thickBot="1">
      <c r="B19" s="41" t="s">
        <v>49</v>
      </c>
      <c r="C19" s="128" t="s">
        <v>0</v>
      </c>
      <c r="D19" s="42">
        <f>D11+D14+D15+D16+D17+D18</f>
        <v>1225677</v>
      </c>
      <c r="E19" s="31" t="s">
        <v>60</v>
      </c>
      <c r="F19" s="8"/>
      <c r="G19" s="43" t="s">
        <v>49</v>
      </c>
      <c r="H19" s="131" t="s">
        <v>0</v>
      </c>
      <c r="I19" s="44">
        <f>I11+I14+I15+I16+I17+I18</f>
        <v>612838.5</v>
      </c>
      <c r="J19" s="76" t="s">
        <v>60</v>
      </c>
    </row>
    <row r="20" spans="2:10" ht="30.75" customHeight="1" thickBot="1">
      <c r="B20" s="41" t="s">
        <v>50</v>
      </c>
      <c r="C20" s="129"/>
      <c r="D20" s="42">
        <f>D12+D14+D15+D16+D17+D18</f>
        <v>1254460.2</v>
      </c>
      <c r="E20" s="46" t="s">
        <v>51</v>
      </c>
      <c r="F20" s="8"/>
      <c r="G20" s="43" t="s">
        <v>50</v>
      </c>
      <c r="H20" s="132"/>
      <c r="I20" s="44">
        <f>I12+I14+I15+I16+I17+I18</f>
        <v>627230.1</v>
      </c>
      <c r="J20" s="45" t="s">
        <v>51</v>
      </c>
    </row>
    <row r="21" spans="2:10" ht="30.75" customHeight="1" thickBot="1">
      <c r="B21" s="47" t="s">
        <v>52</v>
      </c>
      <c r="C21" s="130"/>
      <c r="D21" s="48">
        <f>D13+D14+D15+D16+D17+D18</f>
        <v>1286121.72</v>
      </c>
      <c r="E21" s="49" t="s">
        <v>53</v>
      </c>
      <c r="F21" s="8"/>
      <c r="G21" s="43" t="s">
        <v>52</v>
      </c>
      <c r="H21" s="133"/>
      <c r="I21" s="44">
        <f>I13+I14+I15+I16+I17+I18</f>
        <v>643060.86</v>
      </c>
      <c r="J21" s="45" t="s">
        <v>53</v>
      </c>
    </row>
    <row r="22" spans="2:10" ht="15.75" customHeight="1" thickBot="1">
      <c r="B22" s="2"/>
      <c r="C22" s="2"/>
      <c r="D22" s="2"/>
      <c r="E22" s="2"/>
      <c r="F22" s="8"/>
      <c r="G22" s="134" t="s">
        <v>54</v>
      </c>
      <c r="H22" s="135"/>
      <c r="I22" s="135"/>
      <c r="J22" s="136"/>
    </row>
    <row r="23" spans="2:10" ht="15.75" customHeight="1" thickBot="1">
      <c r="D23" s="2"/>
      <c r="E23" s="2"/>
      <c r="F23" s="8"/>
      <c r="G23" s="6" t="s">
        <v>68</v>
      </c>
      <c r="H23" s="7">
        <v>0.5</v>
      </c>
      <c r="I23" s="16">
        <f>D11/2</f>
        <v>143916</v>
      </c>
      <c r="J23" s="60"/>
    </row>
    <row r="24" spans="2:10" ht="15.75" customHeight="1" thickBot="1">
      <c r="B24" s="137" t="s">
        <v>5</v>
      </c>
      <c r="C24" s="138"/>
      <c r="D24" s="2"/>
      <c r="E24" s="2"/>
      <c r="F24" s="8"/>
      <c r="G24" s="9" t="s">
        <v>47</v>
      </c>
      <c r="H24" s="10">
        <v>0.55000000000000004</v>
      </c>
      <c r="I24" s="14">
        <f>I23*1.1</f>
        <v>158307.6</v>
      </c>
      <c r="J24" s="51"/>
    </row>
    <row r="25" spans="2:10" ht="15.75" customHeight="1">
      <c r="B25" s="6" t="s">
        <v>18</v>
      </c>
      <c r="C25" s="61">
        <v>248993</v>
      </c>
      <c r="D25" s="2"/>
      <c r="E25" s="2"/>
      <c r="F25" s="8"/>
      <c r="G25" s="9" t="s">
        <v>48</v>
      </c>
      <c r="H25" s="10">
        <v>0.6</v>
      </c>
      <c r="I25" s="14">
        <f>I24*1.1</f>
        <v>174138.36000000002</v>
      </c>
      <c r="J25" s="51"/>
    </row>
    <row r="26" spans="2:10" ht="15.75" customHeight="1">
      <c r="B26" s="82" t="s">
        <v>75</v>
      </c>
      <c r="C26" s="62">
        <v>5500</v>
      </c>
      <c r="D26" s="2"/>
      <c r="E26" s="2"/>
      <c r="F26" s="8"/>
      <c r="G26" s="9" t="s">
        <v>67</v>
      </c>
      <c r="H26" s="10">
        <v>0.5</v>
      </c>
      <c r="I26" s="17">
        <f t="shared" ref="I26:I30" si="0">D14/2</f>
        <v>23750</v>
      </c>
      <c r="J26" s="51"/>
    </row>
    <row r="27" spans="2:10" ht="30">
      <c r="B27" s="83" t="s">
        <v>76</v>
      </c>
      <c r="C27" s="62">
        <v>0</v>
      </c>
      <c r="D27" s="2"/>
      <c r="E27" s="2"/>
      <c r="F27" s="8"/>
      <c r="G27" s="71" t="s">
        <v>69</v>
      </c>
      <c r="H27" s="10">
        <v>0.5</v>
      </c>
      <c r="I27" s="87">
        <f t="shared" si="0"/>
        <v>179190</v>
      </c>
      <c r="J27" s="51"/>
    </row>
    <row r="28" spans="2:10">
      <c r="B28" s="82" t="s">
        <v>77</v>
      </c>
      <c r="C28" s="62">
        <v>8800</v>
      </c>
      <c r="D28" s="18"/>
      <c r="E28" s="2"/>
      <c r="F28" s="2"/>
      <c r="G28" s="9" t="s">
        <v>79</v>
      </c>
      <c r="H28" s="10">
        <v>0.5</v>
      </c>
      <c r="I28" s="17">
        <f t="shared" si="0"/>
        <v>18810</v>
      </c>
      <c r="J28" s="51"/>
    </row>
    <row r="29" spans="2:10" ht="30.75" thickBot="1">
      <c r="B29" s="20" t="s">
        <v>23</v>
      </c>
      <c r="C29" s="63">
        <v>49447</v>
      </c>
      <c r="E29" s="2"/>
      <c r="F29" s="2"/>
      <c r="G29" s="71" t="s">
        <v>70</v>
      </c>
      <c r="H29" s="10">
        <v>0.5</v>
      </c>
      <c r="I29" s="87">
        <f t="shared" si="0"/>
        <v>225190</v>
      </c>
      <c r="J29" s="51"/>
    </row>
    <row r="30" spans="2:10" ht="15.75" thickBot="1">
      <c r="B30" s="32" t="s">
        <v>19</v>
      </c>
      <c r="C30" s="53">
        <f>SUM(C25:C29)</f>
        <v>312740</v>
      </c>
      <c r="E30" s="2"/>
      <c r="F30" s="2"/>
      <c r="G30" s="4" t="s">
        <v>71</v>
      </c>
      <c r="H30" s="11">
        <v>0.5</v>
      </c>
      <c r="I30" s="40">
        <f t="shared" si="0"/>
        <v>21982.5</v>
      </c>
      <c r="J30" s="51"/>
    </row>
    <row r="31" spans="2:10" ht="30.75" thickBot="1">
      <c r="E31" s="2"/>
      <c r="F31" s="2"/>
      <c r="G31" s="43" t="s">
        <v>55</v>
      </c>
      <c r="H31" s="131" t="s">
        <v>0</v>
      </c>
      <c r="I31" s="44">
        <f>I23+I26+I27+I28+I29+I30</f>
        <v>612838.5</v>
      </c>
      <c r="J31" s="45" t="s">
        <v>78</v>
      </c>
    </row>
    <row r="32" spans="2:10" ht="30.75" thickBot="1">
      <c r="E32" s="2"/>
      <c r="F32" s="2"/>
      <c r="G32" s="43" t="s">
        <v>56</v>
      </c>
      <c r="H32" s="132"/>
      <c r="I32" s="44">
        <f>I24+I26+I27+I28+I29+I30</f>
        <v>627230.1</v>
      </c>
      <c r="J32" s="45" t="s">
        <v>78</v>
      </c>
    </row>
    <row r="33" spans="2:10" ht="30.75" thickBot="1">
      <c r="E33" s="2"/>
      <c r="F33" s="2"/>
      <c r="G33" s="43" t="s">
        <v>57</v>
      </c>
      <c r="H33" s="133"/>
      <c r="I33" s="44">
        <f>I25+I26+I27+I28+I29+I30</f>
        <v>643060.86</v>
      </c>
      <c r="J33" s="45" t="s">
        <v>78</v>
      </c>
    </row>
    <row r="34" spans="2:10" ht="15.75" customHeight="1">
      <c r="E34" s="2"/>
      <c r="F34" s="2"/>
      <c r="J34" s="19"/>
    </row>
    <row r="35" spans="2:10" ht="15.75" thickBot="1">
      <c r="B35" s="2"/>
      <c r="C35" s="2"/>
      <c r="D35" s="2"/>
      <c r="E35" s="12"/>
      <c r="F35" s="12"/>
      <c r="G35" s="2"/>
      <c r="H35" s="2"/>
      <c r="I35" s="2"/>
      <c r="J35" s="2"/>
    </row>
    <row r="36" spans="2:10" ht="21.75" thickBot="1">
      <c r="B36" s="139" t="s">
        <v>20</v>
      </c>
      <c r="C36" s="140"/>
      <c r="D36" s="140"/>
      <c r="E36" s="140"/>
      <c r="F36" s="140"/>
      <c r="G36" s="140"/>
      <c r="H36" s="140"/>
      <c r="I36" s="141"/>
      <c r="J36" s="2"/>
    </row>
    <row r="37" spans="2:10" ht="32.25" thickBot="1">
      <c r="B37" s="26" t="s">
        <v>2</v>
      </c>
      <c r="C37" s="54" t="s">
        <v>6</v>
      </c>
      <c r="D37" s="22"/>
      <c r="E37" s="22"/>
      <c r="F37" s="23"/>
      <c r="G37" s="125" t="s">
        <v>7</v>
      </c>
      <c r="H37" s="126"/>
      <c r="I37" s="127"/>
      <c r="J37" s="2"/>
    </row>
    <row r="38" spans="2:10" ht="33" customHeight="1" thickBot="1">
      <c r="B38" s="27" t="s">
        <v>63</v>
      </c>
      <c r="C38" s="64">
        <v>60000</v>
      </c>
      <c r="F38" s="2"/>
      <c r="G38" s="5" t="s">
        <v>58</v>
      </c>
      <c r="H38" s="5" t="s">
        <v>8</v>
      </c>
      <c r="I38" s="5" t="s">
        <v>9</v>
      </c>
      <c r="J38" s="2"/>
    </row>
    <row r="39" spans="2:10" ht="16.5" customHeight="1">
      <c r="B39" s="28" t="s">
        <v>64</v>
      </c>
      <c r="C39" s="65">
        <v>98000</v>
      </c>
      <c r="G39" s="90" t="s">
        <v>10</v>
      </c>
      <c r="H39" s="66">
        <v>164359</v>
      </c>
      <c r="I39" s="66">
        <f>H39*60%</f>
        <v>98615.4</v>
      </c>
    </row>
    <row r="40" spans="2:10" ht="60">
      <c r="B40" s="29" t="s">
        <v>82</v>
      </c>
      <c r="C40" s="65">
        <v>60000</v>
      </c>
      <c r="G40" s="67" t="s">
        <v>11</v>
      </c>
      <c r="H40" s="55">
        <v>254325</v>
      </c>
      <c r="I40" s="55">
        <f>H40*60%</f>
        <v>152595</v>
      </c>
      <c r="J40" s="117"/>
    </row>
    <row r="41" spans="2:10" ht="45">
      <c r="B41" s="29" t="s">
        <v>83</v>
      </c>
      <c r="C41" s="65">
        <v>60000</v>
      </c>
      <c r="G41" s="67" t="s">
        <v>12</v>
      </c>
      <c r="H41" s="55">
        <v>264704</v>
      </c>
      <c r="I41" s="55">
        <f>H41*60%</f>
        <v>158822.39999999999</v>
      </c>
      <c r="J41" s="117"/>
    </row>
    <row r="42" spans="2:10" ht="30.75" thickBot="1">
      <c r="B42" s="77" t="s">
        <v>85</v>
      </c>
      <c r="C42" s="65">
        <v>150000</v>
      </c>
      <c r="G42" s="91" t="s">
        <v>13</v>
      </c>
      <c r="H42" s="56">
        <v>271626</v>
      </c>
      <c r="I42" s="56">
        <f>H42*60%</f>
        <v>162975.6</v>
      </c>
      <c r="J42" s="123" t="s">
        <v>43</v>
      </c>
    </row>
    <row r="43" spans="2:10" ht="30">
      <c r="B43" s="78" t="s">
        <v>80</v>
      </c>
      <c r="C43" s="65">
        <v>102610</v>
      </c>
      <c r="J43" s="117"/>
    </row>
    <row r="44" spans="2:10" ht="30">
      <c r="B44" s="78" t="s">
        <v>81</v>
      </c>
      <c r="C44" s="65">
        <v>158320</v>
      </c>
    </row>
    <row r="45" spans="2:10" ht="17.25" customHeight="1">
      <c r="B45" s="28" t="s">
        <v>14</v>
      </c>
      <c r="C45" s="65">
        <v>259600</v>
      </c>
    </row>
    <row r="46" spans="2:10" ht="15.75" customHeight="1">
      <c r="B46" s="28" t="s">
        <v>15</v>
      </c>
      <c r="C46" s="65">
        <v>172400</v>
      </c>
    </row>
    <row r="47" spans="2:10" ht="15" customHeight="1">
      <c r="B47" s="29" t="s">
        <v>16</v>
      </c>
      <c r="C47" s="65">
        <v>172400</v>
      </c>
      <c r="D47" s="3"/>
      <c r="E47" s="3"/>
      <c r="F47" s="3"/>
      <c r="G47" s="3"/>
      <c r="H47" s="3"/>
      <c r="I47" s="3"/>
    </row>
    <row r="48" spans="2:10" ht="28.5" customHeight="1" thickBot="1">
      <c r="B48" s="30" t="s">
        <v>17</v>
      </c>
      <c r="C48" s="68">
        <v>58000</v>
      </c>
      <c r="D48" s="1"/>
      <c r="F48" s="1"/>
      <c r="G48" s="1"/>
      <c r="H48" s="1"/>
    </row>
    <row r="51" ht="32.25" customHeight="1"/>
    <row r="52" ht="32.25" customHeight="1"/>
    <row r="53" ht="32.25" customHeight="1"/>
  </sheetData>
  <mergeCells count="14">
    <mergeCell ref="G37:I37"/>
    <mergeCell ref="C19:C21"/>
    <mergeCell ref="H19:H21"/>
    <mergeCell ref="G22:J22"/>
    <mergeCell ref="B24:C24"/>
    <mergeCell ref="H31:H33"/>
    <mergeCell ref="B36:I36"/>
    <mergeCell ref="B2:J2"/>
    <mergeCell ref="B3:J3"/>
    <mergeCell ref="B4:J4"/>
    <mergeCell ref="B5:J5"/>
    <mergeCell ref="B9:E9"/>
    <mergeCell ref="G9:J9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50"/>
  <sheetViews>
    <sheetView zoomScaleNormal="100" workbookViewId="0">
      <selection activeCell="B5" sqref="B5:J5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44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25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278082</v>
      </c>
      <c r="E11" s="36"/>
      <c r="F11" s="8"/>
      <c r="G11" s="6" t="s">
        <v>68</v>
      </c>
      <c r="H11" s="37">
        <v>0.5</v>
      </c>
      <c r="I11" s="16">
        <f t="shared" ref="I11:I18" si="0">D11/2</f>
        <v>139041</v>
      </c>
      <c r="J11" s="36"/>
    </row>
    <row r="12" spans="2:10" ht="15" customHeight="1">
      <c r="B12" s="9" t="s">
        <v>47</v>
      </c>
      <c r="C12" s="10">
        <v>1.1000000000000001</v>
      </c>
      <c r="D12" s="14">
        <f>D11*1.1</f>
        <v>305890.2</v>
      </c>
      <c r="E12" s="38"/>
      <c r="F12" s="8"/>
      <c r="G12" s="9" t="s">
        <v>47</v>
      </c>
      <c r="H12" s="10">
        <v>0.55000000000000004</v>
      </c>
      <c r="I12" s="14">
        <f>I11*1.1</f>
        <v>152945.1</v>
      </c>
      <c r="J12" s="38"/>
    </row>
    <row r="13" spans="2:10" ht="15" customHeight="1">
      <c r="B13" s="9" t="s">
        <v>48</v>
      </c>
      <c r="C13" s="10">
        <v>1.2</v>
      </c>
      <c r="D13" s="14">
        <f>D12*1.1</f>
        <v>336479.22000000003</v>
      </c>
      <c r="E13" s="38"/>
      <c r="F13" s="8"/>
      <c r="G13" s="9" t="s">
        <v>48</v>
      </c>
      <c r="H13" s="10">
        <v>0.6</v>
      </c>
      <c r="I13" s="14">
        <f>I12*1.1</f>
        <v>168239.61000000002</v>
      </c>
      <c r="J13" s="38"/>
    </row>
    <row r="14" spans="2:10" ht="15" customHeight="1">
      <c r="B14" s="9" t="s">
        <v>67</v>
      </c>
      <c r="C14" s="10">
        <v>1</v>
      </c>
      <c r="D14" s="14">
        <v>47500</v>
      </c>
      <c r="E14" s="38"/>
      <c r="F14" s="8"/>
      <c r="G14" s="9" t="s">
        <v>67</v>
      </c>
      <c r="H14" s="39">
        <v>0.5</v>
      </c>
      <c r="I14" s="17">
        <f t="shared" si="0"/>
        <v>23750</v>
      </c>
      <c r="J14" s="38"/>
    </row>
    <row r="15" spans="2:10" ht="15" customHeight="1">
      <c r="B15" s="9" t="s">
        <v>69</v>
      </c>
      <c r="C15" s="10">
        <v>1</v>
      </c>
      <c r="D15" s="14">
        <v>358380</v>
      </c>
      <c r="E15" s="38"/>
      <c r="F15" s="8"/>
      <c r="G15" s="9" t="s">
        <v>69</v>
      </c>
      <c r="H15" s="39">
        <v>0.5</v>
      </c>
      <c r="I15" s="17">
        <f t="shared" si="0"/>
        <v>179190</v>
      </c>
      <c r="J15" s="38"/>
    </row>
    <row r="16" spans="2:10" ht="15" customHeight="1">
      <c r="B16" s="9" t="s">
        <v>79</v>
      </c>
      <c r="C16" s="10">
        <v>1</v>
      </c>
      <c r="D16" s="14">
        <v>37620</v>
      </c>
      <c r="E16" s="38"/>
      <c r="F16" s="8"/>
      <c r="G16" s="9" t="s">
        <v>79</v>
      </c>
      <c r="H16" s="39">
        <v>0.5</v>
      </c>
      <c r="I16" s="17">
        <f t="shared" si="0"/>
        <v>18810</v>
      </c>
      <c r="J16" s="38"/>
    </row>
    <row r="17" spans="2:10" ht="15" customHeight="1">
      <c r="B17" s="9" t="s">
        <v>70</v>
      </c>
      <c r="C17" s="10">
        <v>1</v>
      </c>
      <c r="D17" s="14">
        <v>450380</v>
      </c>
      <c r="E17" s="38"/>
      <c r="F17" s="8"/>
      <c r="G17" s="9" t="s">
        <v>70</v>
      </c>
      <c r="H17" s="39">
        <v>0.5</v>
      </c>
      <c r="I17" s="17">
        <f t="shared" si="0"/>
        <v>225190</v>
      </c>
      <c r="J17" s="38"/>
    </row>
    <row r="18" spans="2:10" ht="15" customHeight="1" thickBot="1">
      <c r="B18" s="4" t="s">
        <v>71</v>
      </c>
      <c r="C18" s="11">
        <v>1</v>
      </c>
      <c r="D18" s="15">
        <v>43965</v>
      </c>
      <c r="E18" s="38"/>
      <c r="F18" s="8"/>
      <c r="G18" s="4" t="s">
        <v>71</v>
      </c>
      <c r="H18" s="39">
        <v>0.5</v>
      </c>
      <c r="I18" s="40">
        <f t="shared" si="0"/>
        <v>21982.5</v>
      </c>
      <c r="J18" s="38"/>
    </row>
    <row r="19" spans="2:10" ht="30.75" customHeight="1" thickBot="1">
      <c r="B19" s="41" t="s">
        <v>49</v>
      </c>
      <c r="C19" s="128" t="s">
        <v>0</v>
      </c>
      <c r="D19" s="42">
        <f>D11+D14+D15+D16+D17+D18</f>
        <v>1215927</v>
      </c>
      <c r="E19" s="31" t="s">
        <v>60</v>
      </c>
      <c r="F19" s="8"/>
      <c r="G19" s="43" t="s">
        <v>49</v>
      </c>
      <c r="H19" s="131" t="s">
        <v>0</v>
      </c>
      <c r="I19" s="44">
        <f>I11+I14+I15+I16+I17+I18</f>
        <v>607963.5</v>
      </c>
      <c r="J19" s="76" t="s">
        <v>60</v>
      </c>
    </row>
    <row r="20" spans="2:10" ht="30.75" customHeight="1" thickBot="1">
      <c r="B20" s="41" t="s">
        <v>50</v>
      </c>
      <c r="C20" s="129"/>
      <c r="D20" s="42">
        <f>D12+D14+D15+D16+D17+D18</f>
        <v>1243735.2</v>
      </c>
      <c r="E20" s="46" t="s">
        <v>51</v>
      </c>
      <c r="F20" s="8"/>
      <c r="G20" s="43" t="s">
        <v>50</v>
      </c>
      <c r="H20" s="132"/>
      <c r="I20" s="44">
        <f>I12+I14+I15+I16+I17+I18</f>
        <v>621867.6</v>
      </c>
      <c r="J20" s="45" t="s">
        <v>51</v>
      </c>
    </row>
    <row r="21" spans="2:10" ht="30.75" customHeight="1" thickBot="1">
      <c r="B21" s="47" t="s">
        <v>52</v>
      </c>
      <c r="C21" s="130"/>
      <c r="D21" s="48">
        <f>D13+D14+D15+D16+D17+D18</f>
        <v>1274324.22</v>
      </c>
      <c r="E21" s="49" t="s">
        <v>53</v>
      </c>
      <c r="F21" s="8"/>
      <c r="G21" s="43" t="s">
        <v>52</v>
      </c>
      <c r="H21" s="133"/>
      <c r="I21" s="44">
        <f>I13+I14+I15+I16+I17+I18</f>
        <v>637162.11</v>
      </c>
      <c r="J21" s="45" t="s">
        <v>53</v>
      </c>
    </row>
    <row r="22" spans="2:10" ht="16.5" thickBot="1">
      <c r="B22" s="2"/>
      <c r="C22" s="2"/>
      <c r="D22" s="2"/>
      <c r="E22" s="2"/>
      <c r="F22" s="8"/>
      <c r="G22" s="134" t="s">
        <v>54</v>
      </c>
      <c r="H22" s="135"/>
      <c r="I22" s="135"/>
      <c r="J22" s="136"/>
    </row>
    <row r="23" spans="2:10" ht="15.75" customHeight="1" thickBot="1">
      <c r="B23" s="2"/>
      <c r="C23" s="2"/>
      <c r="D23" s="2"/>
      <c r="E23" s="2"/>
      <c r="F23" s="8"/>
      <c r="G23" s="6" t="s">
        <v>68</v>
      </c>
      <c r="H23" s="7">
        <v>0.5</v>
      </c>
      <c r="I23" s="16">
        <f>D11/2</f>
        <v>139041</v>
      </c>
      <c r="J23" s="60"/>
    </row>
    <row r="24" spans="2:10" ht="15.75" customHeight="1" thickBot="1">
      <c r="B24" s="32" t="s">
        <v>5</v>
      </c>
      <c r="C24" s="33"/>
      <c r="D24" s="2"/>
      <c r="E24" s="2"/>
      <c r="F24" s="8"/>
      <c r="G24" s="9" t="s">
        <v>47</v>
      </c>
      <c r="H24" s="10">
        <v>0.55000000000000004</v>
      </c>
      <c r="I24" s="14">
        <f>I23*1.1</f>
        <v>152945.1</v>
      </c>
      <c r="J24" s="51"/>
    </row>
    <row r="25" spans="2:10" ht="15.75" customHeight="1">
      <c r="B25" s="81" t="s">
        <v>18</v>
      </c>
      <c r="C25" s="80">
        <v>244829</v>
      </c>
      <c r="D25" s="2"/>
      <c r="E25" s="2"/>
      <c r="F25" s="8"/>
      <c r="G25" s="9" t="s">
        <v>48</v>
      </c>
      <c r="H25" s="10">
        <v>0.6</v>
      </c>
      <c r="I25" s="14">
        <f>I24*1.1</f>
        <v>168239.61000000002</v>
      </c>
      <c r="J25" s="51"/>
    </row>
    <row r="26" spans="2:10">
      <c r="B26" s="82" t="s">
        <v>75</v>
      </c>
      <c r="C26" s="79">
        <v>5500</v>
      </c>
      <c r="D26" s="2"/>
      <c r="E26" s="2"/>
      <c r="F26" s="8"/>
      <c r="G26" s="9" t="s">
        <v>67</v>
      </c>
      <c r="H26" s="10">
        <v>0.5</v>
      </c>
      <c r="I26" s="17">
        <f t="shared" ref="I26:I30" si="1">D14/2</f>
        <v>23750</v>
      </c>
      <c r="J26" s="51"/>
    </row>
    <row r="27" spans="2:10" ht="30">
      <c r="B27" s="83" t="s">
        <v>76</v>
      </c>
      <c r="C27" s="79">
        <v>14494</v>
      </c>
      <c r="D27" s="2"/>
      <c r="E27" s="2"/>
      <c r="F27" s="8"/>
      <c r="G27" s="71" t="s">
        <v>69</v>
      </c>
      <c r="H27" s="10">
        <v>0.5</v>
      </c>
      <c r="I27" s="87">
        <f t="shared" si="1"/>
        <v>179190</v>
      </c>
      <c r="J27" s="51"/>
    </row>
    <row r="28" spans="2:10">
      <c r="B28" s="82" t="s">
        <v>77</v>
      </c>
      <c r="C28" s="79">
        <v>8800</v>
      </c>
      <c r="D28" s="18"/>
      <c r="E28" s="2"/>
      <c r="F28" s="2"/>
      <c r="G28" s="9" t="s">
        <v>79</v>
      </c>
      <c r="H28" s="10">
        <v>0.5</v>
      </c>
      <c r="I28" s="17">
        <f t="shared" si="1"/>
        <v>18810</v>
      </c>
      <c r="J28" s="51"/>
    </row>
    <row r="29" spans="2:10" ht="30.75" thickBot="1">
      <c r="B29" s="84" t="s">
        <v>62</v>
      </c>
      <c r="C29" s="79">
        <v>49447</v>
      </c>
      <c r="E29" s="2"/>
      <c r="F29" s="2"/>
      <c r="G29" s="88" t="s">
        <v>70</v>
      </c>
      <c r="H29" s="10">
        <v>0.5</v>
      </c>
      <c r="I29" s="87">
        <f t="shared" si="1"/>
        <v>225190</v>
      </c>
      <c r="J29" s="51"/>
    </row>
    <row r="30" spans="2:10" ht="15.75" thickBot="1">
      <c r="B30" s="24" t="s">
        <v>19</v>
      </c>
      <c r="C30" s="25">
        <f>SUM(C25:C29)</f>
        <v>323070</v>
      </c>
      <c r="E30" s="2"/>
      <c r="F30" s="2"/>
      <c r="G30" s="4" t="s">
        <v>71</v>
      </c>
      <c r="H30" s="11">
        <v>0.5</v>
      </c>
      <c r="I30" s="40">
        <f t="shared" si="1"/>
        <v>21982.5</v>
      </c>
      <c r="J30" s="51"/>
    </row>
    <row r="31" spans="2:10" ht="30.75" thickBot="1">
      <c r="E31" s="2"/>
      <c r="F31" s="2"/>
      <c r="G31" s="43" t="s">
        <v>72</v>
      </c>
      <c r="H31" s="131" t="s">
        <v>0</v>
      </c>
      <c r="I31" s="44">
        <f>I23+I26+I27+I28+I29+I30</f>
        <v>607963.5</v>
      </c>
      <c r="J31" s="45" t="s">
        <v>78</v>
      </c>
    </row>
    <row r="32" spans="2:10" ht="30.75" thickBot="1">
      <c r="E32" s="2"/>
      <c r="F32" s="2"/>
      <c r="G32" s="43" t="s">
        <v>73</v>
      </c>
      <c r="H32" s="132"/>
      <c r="I32" s="44">
        <f>I24+I26+I27+I28+I29+I30</f>
        <v>621867.6</v>
      </c>
      <c r="J32" s="45" t="s">
        <v>78</v>
      </c>
    </row>
    <row r="33" spans="2:10" ht="30.75" thickBot="1">
      <c r="E33" s="2"/>
      <c r="F33" s="2"/>
      <c r="G33" s="43" t="s">
        <v>74</v>
      </c>
      <c r="H33" s="133"/>
      <c r="I33" s="44">
        <f>I25+I26+I27+I28+I29+I30</f>
        <v>637162.11</v>
      </c>
      <c r="J33" s="45" t="s">
        <v>78</v>
      </c>
    </row>
    <row r="34" spans="2:10">
      <c r="E34" s="2"/>
      <c r="F34" s="2"/>
      <c r="J34" s="19"/>
    </row>
    <row r="35" spans="2:10" ht="15.75" thickBot="1">
      <c r="B35" s="2"/>
      <c r="C35" s="2"/>
      <c r="D35" s="2"/>
      <c r="E35" s="12"/>
      <c r="F35" s="12"/>
      <c r="G35" s="2"/>
      <c r="H35" s="2"/>
      <c r="I35" s="2"/>
      <c r="J35" s="2"/>
    </row>
    <row r="36" spans="2:10" ht="21.75" customHeight="1" thickBot="1">
      <c r="B36" s="139" t="s">
        <v>20</v>
      </c>
      <c r="C36" s="140"/>
      <c r="D36" s="140"/>
      <c r="E36" s="140"/>
      <c r="F36" s="140"/>
      <c r="G36" s="140"/>
      <c r="H36" s="140"/>
      <c r="I36" s="141"/>
      <c r="J36" s="2"/>
    </row>
    <row r="37" spans="2:10" ht="32.25" thickBot="1">
      <c r="B37" s="26" t="s">
        <v>2</v>
      </c>
      <c r="C37" s="54" t="s">
        <v>6</v>
      </c>
      <c r="D37" s="22"/>
      <c r="E37" s="22"/>
      <c r="F37" s="23"/>
      <c r="G37" s="163" t="s">
        <v>7</v>
      </c>
      <c r="H37" s="164"/>
      <c r="I37" s="165"/>
      <c r="J37" s="2"/>
    </row>
    <row r="38" spans="2:10" ht="33" customHeight="1" thickBot="1">
      <c r="B38" s="27" t="s">
        <v>63</v>
      </c>
      <c r="C38" s="64">
        <v>60000</v>
      </c>
      <c r="F38" s="2"/>
      <c r="G38" s="5" t="s">
        <v>58</v>
      </c>
      <c r="H38" s="5" t="s">
        <v>8</v>
      </c>
      <c r="I38" s="5" t="s">
        <v>9</v>
      </c>
      <c r="J38" s="2"/>
    </row>
    <row r="39" spans="2:10" ht="14.25" customHeight="1">
      <c r="B39" s="28" t="s">
        <v>64</v>
      </c>
      <c r="C39" s="65">
        <v>98000</v>
      </c>
      <c r="G39" s="90" t="s">
        <v>10</v>
      </c>
      <c r="H39" s="66">
        <v>164359</v>
      </c>
      <c r="I39" s="66">
        <f>H39*60%</f>
        <v>98615.4</v>
      </c>
    </row>
    <row r="40" spans="2:10" ht="58.15" customHeight="1">
      <c r="B40" s="29" t="s">
        <v>65</v>
      </c>
      <c r="C40" s="65">
        <v>60000</v>
      </c>
      <c r="G40" s="67" t="s">
        <v>11</v>
      </c>
      <c r="H40" s="55">
        <v>254325</v>
      </c>
      <c r="I40" s="55">
        <f>H40*60%</f>
        <v>152595</v>
      </c>
      <c r="J40" s="117"/>
    </row>
    <row r="41" spans="2:10" ht="45">
      <c r="B41" s="29" t="s">
        <v>66</v>
      </c>
      <c r="C41" s="65">
        <v>60000</v>
      </c>
      <c r="G41" s="67" t="s">
        <v>12</v>
      </c>
      <c r="H41" s="55">
        <v>264704</v>
      </c>
      <c r="I41" s="55">
        <f>H41*60%</f>
        <v>158822.39999999999</v>
      </c>
      <c r="J41" s="122" t="s">
        <v>43</v>
      </c>
    </row>
    <row r="42" spans="2:10" ht="31.5" customHeight="1" thickBot="1">
      <c r="B42" s="77" t="s">
        <v>85</v>
      </c>
      <c r="C42" s="65">
        <v>150000</v>
      </c>
      <c r="G42" s="91" t="s">
        <v>13</v>
      </c>
      <c r="H42" s="56">
        <v>271626</v>
      </c>
      <c r="I42" s="56">
        <f>H42*60%</f>
        <v>162975.6</v>
      </c>
      <c r="J42" s="121"/>
    </row>
    <row r="43" spans="2:10" ht="30">
      <c r="B43" s="78" t="s">
        <v>80</v>
      </c>
      <c r="C43" s="65">
        <v>102610</v>
      </c>
      <c r="J43" s="117"/>
    </row>
    <row r="44" spans="2:10" ht="30">
      <c r="B44" s="78" t="s">
        <v>81</v>
      </c>
      <c r="C44" s="65">
        <v>158320</v>
      </c>
      <c r="E44" s="166"/>
      <c r="F44" s="166"/>
      <c r="G44" s="167"/>
      <c r="H44" s="166"/>
      <c r="I44" s="166"/>
    </row>
    <row r="45" spans="2:10">
      <c r="B45" s="28" t="s">
        <v>14</v>
      </c>
      <c r="C45" s="65">
        <v>259600</v>
      </c>
      <c r="E45" s="166"/>
      <c r="F45" s="166"/>
      <c r="G45" s="167"/>
      <c r="H45" s="166"/>
      <c r="I45" s="166"/>
    </row>
    <row r="46" spans="2:10">
      <c r="B46" s="28" t="s">
        <v>15</v>
      </c>
      <c r="C46" s="65">
        <v>172400</v>
      </c>
      <c r="E46" s="166"/>
      <c r="F46" s="166"/>
      <c r="G46" s="166"/>
      <c r="H46" s="166"/>
      <c r="I46" s="166"/>
    </row>
    <row r="47" spans="2:10" ht="45">
      <c r="B47" s="29" t="s">
        <v>16</v>
      </c>
      <c r="C47" s="65">
        <v>172400</v>
      </c>
      <c r="D47" s="3"/>
      <c r="E47" s="3"/>
      <c r="F47" s="3"/>
      <c r="G47" s="3"/>
      <c r="H47" s="3"/>
      <c r="I47" s="3"/>
    </row>
    <row r="48" spans="2:10" ht="32.25" customHeight="1" thickBot="1">
      <c r="B48" s="30" t="s">
        <v>17</v>
      </c>
      <c r="C48" s="68">
        <v>58000</v>
      </c>
      <c r="D48" s="1"/>
      <c r="F48" s="1"/>
      <c r="G48" s="1"/>
      <c r="H48" s="1"/>
    </row>
    <row r="49" ht="32.25" customHeight="1"/>
    <row r="50" ht="32.25" customHeight="1"/>
  </sheetData>
  <mergeCells count="13">
    <mergeCell ref="G37:I37"/>
    <mergeCell ref="B2:J2"/>
    <mergeCell ref="B3:J3"/>
    <mergeCell ref="B4:J4"/>
    <mergeCell ref="B5:J5"/>
    <mergeCell ref="B9:E9"/>
    <mergeCell ref="G9:J9"/>
    <mergeCell ref="C19:C21"/>
    <mergeCell ref="H19:H21"/>
    <mergeCell ref="G22:J22"/>
    <mergeCell ref="H31:H33"/>
    <mergeCell ref="B36:I36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50"/>
  <sheetViews>
    <sheetView zoomScaleNormal="100" workbookViewId="0"/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44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26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278082</v>
      </c>
      <c r="E11" s="36"/>
      <c r="F11" s="8"/>
      <c r="G11" s="6" t="s">
        <v>68</v>
      </c>
      <c r="H11" s="37">
        <v>0.5</v>
      </c>
      <c r="I11" s="16">
        <f t="shared" ref="I11:I18" si="0">D11/2</f>
        <v>139041</v>
      </c>
      <c r="J11" s="36"/>
    </row>
    <row r="12" spans="2:10" ht="15" customHeight="1">
      <c r="B12" s="9" t="s">
        <v>47</v>
      </c>
      <c r="C12" s="10">
        <v>1.1000000000000001</v>
      </c>
      <c r="D12" s="14">
        <f>D11*1.1</f>
        <v>305890.2</v>
      </c>
      <c r="E12" s="38"/>
      <c r="F12" s="8"/>
      <c r="G12" s="9" t="s">
        <v>47</v>
      </c>
      <c r="H12" s="10">
        <v>0.55000000000000004</v>
      </c>
      <c r="I12" s="14">
        <f>I11*1.1</f>
        <v>152945.1</v>
      </c>
      <c r="J12" s="38"/>
    </row>
    <row r="13" spans="2:10" ht="15" customHeight="1">
      <c r="B13" s="9" t="s">
        <v>48</v>
      </c>
      <c r="C13" s="10">
        <v>1.2</v>
      </c>
      <c r="D13" s="14">
        <f>D12*1.1</f>
        <v>336479.22000000003</v>
      </c>
      <c r="E13" s="38"/>
      <c r="F13" s="8"/>
      <c r="G13" s="9" t="s">
        <v>48</v>
      </c>
      <c r="H13" s="10">
        <v>0.6</v>
      </c>
      <c r="I13" s="14">
        <f>I12*1.1</f>
        <v>168239.61000000002</v>
      </c>
      <c r="J13" s="38"/>
    </row>
    <row r="14" spans="2:10" ht="15" customHeight="1">
      <c r="B14" s="9" t="s">
        <v>67</v>
      </c>
      <c r="C14" s="10">
        <v>1</v>
      </c>
      <c r="D14" s="14">
        <v>47500</v>
      </c>
      <c r="E14" s="38"/>
      <c r="F14" s="8"/>
      <c r="G14" s="9" t="s">
        <v>67</v>
      </c>
      <c r="H14" s="39">
        <v>0.5</v>
      </c>
      <c r="I14" s="17">
        <f t="shared" si="0"/>
        <v>23750</v>
      </c>
      <c r="J14" s="38"/>
    </row>
    <row r="15" spans="2:10" ht="15" customHeight="1">
      <c r="B15" s="9" t="s">
        <v>69</v>
      </c>
      <c r="C15" s="10">
        <v>1</v>
      </c>
      <c r="D15" s="14">
        <v>358380</v>
      </c>
      <c r="E15" s="38"/>
      <c r="F15" s="8"/>
      <c r="G15" s="9" t="s">
        <v>69</v>
      </c>
      <c r="H15" s="39">
        <v>0.5</v>
      </c>
      <c r="I15" s="17">
        <f t="shared" si="0"/>
        <v>179190</v>
      </c>
      <c r="J15" s="38"/>
    </row>
    <row r="16" spans="2:10" ht="15" customHeight="1">
      <c r="B16" s="9" t="s">
        <v>79</v>
      </c>
      <c r="C16" s="10">
        <v>1</v>
      </c>
      <c r="D16" s="14">
        <v>37620</v>
      </c>
      <c r="E16" s="38"/>
      <c r="F16" s="8"/>
      <c r="G16" s="9" t="s">
        <v>79</v>
      </c>
      <c r="H16" s="39">
        <v>0.5</v>
      </c>
      <c r="I16" s="17">
        <f t="shared" si="0"/>
        <v>18810</v>
      </c>
      <c r="J16" s="38"/>
    </row>
    <row r="17" spans="2:10" ht="15" customHeight="1">
      <c r="B17" s="9" t="s">
        <v>70</v>
      </c>
      <c r="C17" s="10">
        <v>1</v>
      </c>
      <c r="D17" s="14">
        <v>450380</v>
      </c>
      <c r="E17" s="38"/>
      <c r="F17" s="8"/>
      <c r="G17" s="9" t="s">
        <v>70</v>
      </c>
      <c r="H17" s="39">
        <v>0.5</v>
      </c>
      <c r="I17" s="17">
        <f t="shared" si="0"/>
        <v>225190</v>
      </c>
      <c r="J17" s="38"/>
    </row>
    <row r="18" spans="2:10" ht="15" customHeight="1" thickBot="1">
      <c r="B18" s="4" t="s">
        <v>71</v>
      </c>
      <c r="C18" s="11">
        <v>1</v>
      </c>
      <c r="D18" s="15">
        <v>43965</v>
      </c>
      <c r="E18" s="38"/>
      <c r="F18" s="8"/>
      <c r="G18" s="4" t="s">
        <v>71</v>
      </c>
      <c r="H18" s="39">
        <v>0.5</v>
      </c>
      <c r="I18" s="40">
        <f t="shared" si="0"/>
        <v>21982.5</v>
      </c>
      <c r="J18" s="38"/>
    </row>
    <row r="19" spans="2:10" ht="30.75" customHeight="1" thickBot="1">
      <c r="B19" s="41" t="s">
        <v>49</v>
      </c>
      <c r="C19" s="128" t="s">
        <v>0</v>
      </c>
      <c r="D19" s="42">
        <f>D11+D14+D15+D16+D17+D18</f>
        <v>1215927</v>
      </c>
      <c r="E19" s="31" t="s">
        <v>60</v>
      </c>
      <c r="F19" s="8"/>
      <c r="G19" s="43" t="s">
        <v>49</v>
      </c>
      <c r="H19" s="131" t="s">
        <v>0</v>
      </c>
      <c r="I19" s="44">
        <f>I11+I14+I15+I16+I17+I18</f>
        <v>607963.5</v>
      </c>
      <c r="J19" s="76" t="s">
        <v>60</v>
      </c>
    </row>
    <row r="20" spans="2:10" ht="30.75" customHeight="1" thickBot="1">
      <c r="B20" s="41" t="s">
        <v>50</v>
      </c>
      <c r="C20" s="129"/>
      <c r="D20" s="42">
        <f>D12+D14+D15+D16+D17+D18</f>
        <v>1243735.2</v>
      </c>
      <c r="E20" s="46" t="s">
        <v>51</v>
      </c>
      <c r="F20" s="8"/>
      <c r="G20" s="43" t="s">
        <v>50</v>
      </c>
      <c r="H20" s="132"/>
      <c r="I20" s="44">
        <f>I12+I14+I15+I16+I17+I18</f>
        <v>621867.6</v>
      </c>
      <c r="J20" s="45" t="s">
        <v>51</v>
      </c>
    </row>
    <row r="21" spans="2:10" ht="30.75" customHeight="1" thickBot="1">
      <c r="B21" s="47" t="s">
        <v>52</v>
      </c>
      <c r="C21" s="130"/>
      <c r="D21" s="48">
        <f>D13+D14+D15+D16+D17+D18</f>
        <v>1274324.22</v>
      </c>
      <c r="E21" s="49" t="s">
        <v>53</v>
      </c>
      <c r="F21" s="8"/>
      <c r="G21" s="43" t="s">
        <v>52</v>
      </c>
      <c r="H21" s="133"/>
      <c r="I21" s="44">
        <f>I13+I14+I15+I16+I17+I18</f>
        <v>637162.11</v>
      </c>
      <c r="J21" s="45" t="s">
        <v>53</v>
      </c>
    </row>
    <row r="22" spans="2:10" ht="16.5" thickBot="1">
      <c r="B22" s="2"/>
      <c r="C22" s="2"/>
      <c r="D22" s="2"/>
      <c r="E22" s="2"/>
      <c r="F22" s="8"/>
      <c r="G22" s="134" t="s">
        <v>54</v>
      </c>
      <c r="H22" s="135"/>
      <c r="I22" s="135"/>
      <c r="J22" s="136"/>
    </row>
    <row r="23" spans="2:10" ht="15.75" customHeight="1" thickBot="1">
      <c r="B23" s="2"/>
      <c r="C23" s="2"/>
      <c r="D23" s="2"/>
      <c r="E23" s="2"/>
      <c r="F23" s="8"/>
      <c r="G23" s="6" t="s">
        <v>68</v>
      </c>
      <c r="H23" s="7">
        <v>0.5</v>
      </c>
      <c r="I23" s="16">
        <f>D11/2</f>
        <v>139041</v>
      </c>
      <c r="J23" s="60"/>
    </row>
    <row r="24" spans="2:10" ht="15.75" customHeight="1" thickBot="1">
      <c r="B24" s="137" t="s">
        <v>5</v>
      </c>
      <c r="C24" s="138"/>
      <c r="D24" s="2"/>
      <c r="E24" s="2"/>
      <c r="F24" s="8"/>
      <c r="G24" s="9" t="s">
        <v>47</v>
      </c>
      <c r="H24" s="10">
        <v>0.55000000000000004</v>
      </c>
      <c r="I24" s="14">
        <f>I23*1.1</f>
        <v>152945.1</v>
      </c>
      <c r="J24" s="51"/>
    </row>
    <row r="25" spans="2:10" ht="15.75" customHeight="1">
      <c r="B25" s="6" t="s">
        <v>18</v>
      </c>
      <c r="C25" s="69">
        <v>243696</v>
      </c>
      <c r="D25" s="2"/>
      <c r="E25" s="2"/>
      <c r="F25" s="8"/>
      <c r="G25" s="9" t="s">
        <v>48</v>
      </c>
      <c r="H25" s="10">
        <v>0.6</v>
      </c>
      <c r="I25" s="14">
        <f>I24*1.1</f>
        <v>168239.61000000002</v>
      </c>
      <c r="J25" s="51"/>
    </row>
    <row r="26" spans="2:10">
      <c r="B26" s="82" t="s">
        <v>75</v>
      </c>
      <c r="C26" s="63">
        <v>5500</v>
      </c>
      <c r="D26" s="2"/>
      <c r="E26" s="2"/>
      <c r="F26" s="8"/>
      <c r="G26" s="9" t="s">
        <v>67</v>
      </c>
      <c r="H26" s="10">
        <v>0.5</v>
      </c>
      <c r="I26" s="17">
        <f t="shared" ref="I26:I30" si="1">D14/2</f>
        <v>23750</v>
      </c>
      <c r="J26" s="51"/>
    </row>
    <row r="27" spans="2:10" ht="30">
      <c r="B27" s="83" t="s">
        <v>76</v>
      </c>
      <c r="C27" s="63">
        <v>14494</v>
      </c>
      <c r="D27" s="2"/>
      <c r="E27" s="2"/>
      <c r="F27" s="8"/>
      <c r="G27" s="52" t="s">
        <v>69</v>
      </c>
      <c r="H27" s="10">
        <v>0.5</v>
      </c>
      <c r="I27" s="87">
        <f t="shared" si="1"/>
        <v>179190</v>
      </c>
      <c r="J27" s="51"/>
    </row>
    <row r="28" spans="2:10">
      <c r="B28" s="82" t="s">
        <v>77</v>
      </c>
      <c r="C28" s="63">
        <v>8800</v>
      </c>
      <c r="D28" s="18"/>
      <c r="E28" s="2"/>
      <c r="F28" s="2"/>
      <c r="G28" s="9" t="s">
        <v>79</v>
      </c>
      <c r="H28" s="10">
        <v>0.5</v>
      </c>
      <c r="I28" s="17">
        <f t="shared" si="1"/>
        <v>18810</v>
      </c>
      <c r="J28" s="51"/>
    </row>
    <row r="29" spans="2:10" ht="30.75" thickBot="1">
      <c r="B29" s="20" t="s">
        <v>23</v>
      </c>
      <c r="C29" s="63">
        <v>49447</v>
      </c>
      <c r="E29" s="2"/>
      <c r="F29" s="2"/>
      <c r="G29" s="52" t="s">
        <v>70</v>
      </c>
      <c r="H29" s="10">
        <v>0.5</v>
      </c>
      <c r="I29" s="87">
        <f t="shared" si="1"/>
        <v>225190</v>
      </c>
      <c r="J29" s="51"/>
    </row>
    <row r="30" spans="2:10" ht="15.75" thickBot="1">
      <c r="B30" s="24" t="s">
        <v>19</v>
      </c>
      <c r="C30" s="25">
        <f>SUM(C25:C29)</f>
        <v>321937</v>
      </c>
      <c r="E30" s="2"/>
      <c r="F30" s="2"/>
      <c r="G30" s="4" t="s">
        <v>71</v>
      </c>
      <c r="H30" s="11">
        <v>0.5</v>
      </c>
      <c r="I30" s="40">
        <f t="shared" si="1"/>
        <v>21982.5</v>
      </c>
      <c r="J30" s="51"/>
    </row>
    <row r="31" spans="2:10" ht="30.75" thickBot="1">
      <c r="E31" s="2"/>
      <c r="F31" s="2"/>
      <c r="G31" s="43" t="s">
        <v>55</v>
      </c>
      <c r="H31" s="131" t="s">
        <v>0</v>
      </c>
      <c r="I31" s="44">
        <f>I23+I26+I27+I28+I29+I30</f>
        <v>607963.5</v>
      </c>
      <c r="J31" s="45" t="s">
        <v>78</v>
      </c>
    </row>
    <row r="32" spans="2:10" ht="30.75" thickBot="1">
      <c r="E32" s="2"/>
      <c r="F32" s="2"/>
      <c r="G32" s="43" t="s">
        <v>56</v>
      </c>
      <c r="H32" s="132"/>
      <c r="I32" s="44">
        <f>I24+I26+I27+I28+I29+I30</f>
        <v>621867.6</v>
      </c>
      <c r="J32" s="45" t="s">
        <v>78</v>
      </c>
    </row>
    <row r="33" spans="2:10" ht="30.75" thickBot="1">
      <c r="E33" s="2"/>
      <c r="F33" s="2"/>
      <c r="G33" s="43" t="s">
        <v>57</v>
      </c>
      <c r="H33" s="133"/>
      <c r="I33" s="44">
        <f>I25+I26+I27+I28+I29+I30</f>
        <v>637162.11</v>
      </c>
      <c r="J33" s="45" t="s">
        <v>78</v>
      </c>
    </row>
    <row r="34" spans="2:10">
      <c r="E34" s="2"/>
      <c r="F34" s="2"/>
      <c r="J34" s="19"/>
    </row>
    <row r="35" spans="2:10" ht="15.75" thickBot="1">
      <c r="B35" s="2"/>
      <c r="C35" s="2"/>
      <c r="D35" s="2"/>
      <c r="E35" s="12"/>
      <c r="F35" s="12"/>
      <c r="G35" s="2"/>
      <c r="H35" s="2"/>
      <c r="I35" s="2"/>
      <c r="J35" s="2"/>
    </row>
    <row r="36" spans="2:10" ht="21.75" customHeight="1" thickBot="1">
      <c r="B36" s="139" t="s">
        <v>20</v>
      </c>
      <c r="C36" s="140"/>
      <c r="D36" s="140"/>
      <c r="E36" s="140"/>
      <c r="F36" s="140"/>
      <c r="G36" s="140"/>
      <c r="H36" s="140"/>
      <c r="I36" s="141"/>
      <c r="J36" s="2"/>
    </row>
    <row r="37" spans="2:10" ht="32.25" thickBot="1">
      <c r="B37" s="26" t="s">
        <v>2</v>
      </c>
      <c r="C37" s="54" t="s">
        <v>6</v>
      </c>
      <c r="D37" s="22"/>
      <c r="E37" s="22"/>
      <c r="F37" s="23"/>
      <c r="G37" s="163" t="s">
        <v>7</v>
      </c>
      <c r="H37" s="164"/>
      <c r="I37" s="165"/>
      <c r="J37" s="2"/>
    </row>
    <row r="38" spans="2:10" ht="33" customHeight="1" thickBot="1">
      <c r="B38" s="27" t="s">
        <v>63</v>
      </c>
      <c r="C38" s="64">
        <v>60000</v>
      </c>
      <c r="F38" s="2"/>
      <c r="G38" s="5" t="s">
        <v>58</v>
      </c>
      <c r="H38" s="5" t="s">
        <v>8</v>
      </c>
      <c r="I38" s="5" t="s">
        <v>9</v>
      </c>
      <c r="J38" s="2"/>
    </row>
    <row r="39" spans="2:10" ht="14.25" customHeight="1">
      <c r="B39" s="28" t="s">
        <v>64</v>
      </c>
      <c r="C39" s="65">
        <v>98000</v>
      </c>
      <c r="G39" s="90" t="s">
        <v>10</v>
      </c>
      <c r="H39" s="66">
        <v>164359</v>
      </c>
      <c r="I39" s="66">
        <f>H39*60%</f>
        <v>98615.4</v>
      </c>
    </row>
    <row r="40" spans="2:10" ht="60">
      <c r="B40" s="29" t="s">
        <v>65</v>
      </c>
      <c r="C40" s="65">
        <v>60000</v>
      </c>
      <c r="G40" s="67" t="s">
        <v>11</v>
      </c>
      <c r="H40" s="55">
        <v>254325</v>
      </c>
      <c r="I40" s="55">
        <f>H40*60%</f>
        <v>152595</v>
      </c>
    </row>
    <row r="41" spans="2:10" ht="45">
      <c r="B41" s="29" t="s">
        <v>66</v>
      </c>
      <c r="C41" s="65">
        <v>60000</v>
      </c>
      <c r="G41" s="67" t="s">
        <v>12</v>
      </c>
      <c r="H41" s="55">
        <v>264704</v>
      </c>
      <c r="I41" s="55">
        <f>H41*60%</f>
        <v>158822.39999999999</v>
      </c>
      <c r="J41" s="122" t="s">
        <v>43</v>
      </c>
    </row>
    <row r="42" spans="2:10" ht="30.75" thickBot="1">
      <c r="B42" s="77" t="s">
        <v>85</v>
      </c>
      <c r="C42" s="65">
        <v>150000</v>
      </c>
      <c r="G42" s="91" t="s">
        <v>13</v>
      </c>
      <c r="H42" s="56">
        <v>271626</v>
      </c>
      <c r="I42" s="56">
        <f>H42*60%</f>
        <v>162975.6</v>
      </c>
      <c r="J42" s="57"/>
    </row>
    <row r="43" spans="2:10" ht="30">
      <c r="B43" s="78" t="s">
        <v>80</v>
      </c>
      <c r="C43" s="65">
        <v>102610</v>
      </c>
    </row>
    <row r="44" spans="2:10" ht="30">
      <c r="B44" s="78" t="s">
        <v>81</v>
      </c>
      <c r="C44" s="65">
        <v>158320</v>
      </c>
    </row>
    <row r="45" spans="2:10">
      <c r="B45" s="28" t="s">
        <v>14</v>
      </c>
      <c r="C45" s="65">
        <v>259600</v>
      </c>
    </row>
    <row r="46" spans="2:10">
      <c r="B46" s="28" t="s">
        <v>15</v>
      </c>
      <c r="C46" s="65">
        <v>172400</v>
      </c>
    </row>
    <row r="47" spans="2:10" ht="45">
      <c r="B47" s="29" t="s">
        <v>16</v>
      </c>
      <c r="C47" s="65">
        <v>172400</v>
      </c>
      <c r="D47" s="3"/>
      <c r="E47" s="3"/>
      <c r="F47" s="3"/>
      <c r="G47" s="3"/>
      <c r="H47" s="3"/>
      <c r="I47" s="3"/>
    </row>
    <row r="48" spans="2:10" ht="32.25" customHeight="1" thickBot="1">
      <c r="B48" s="30" t="s">
        <v>17</v>
      </c>
      <c r="C48" s="68">
        <v>58000</v>
      </c>
      <c r="D48" s="1"/>
      <c r="F48" s="1"/>
      <c r="G48" s="1"/>
      <c r="H48" s="1"/>
    </row>
    <row r="49" ht="32.25" customHeight="1"/>
    <row r="50" ht="32.25" customHeight="1"/>
  </sheetData>
  <mergeCells count="14">
    <mergeCell ref="G37:I37"/>
    <mergeCell ref="C19:C21"/>
    <mergeCell ref="H19:H21"/>
    <mergeCell ref="G22:J22"/>
    <mergeCell ref="B24:C24"/>
    <mergeCell ref="H31:H33"/>
    <mergeCell ref="B36:I36"/>
    <mergeCell ref="B2:J2"/>
    <mergeCell ref="B3:J3"/>
    <mergeCell ref="B4:J4"/>
    <mergeCell ref="B5:J5"/>
    <mergeCell ref="B9:E9"/>
    <mergeCell ref="G9:J9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44"/>
  <sheetViews>
    <sheetView zoomScaleNormal="100" workbookViewId="0">
      <selection activeCell="E13" sqref="E13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8.75">
      <c r="B4" s="160" t="s">
        <v>89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27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270774</v>
      </c>
      <c r="E11" s="36"/>
      <c r="F11" s="8"/>
      <c r="G11" s="6" t="s">
        <v>68</v>
      </c>
      <c r="H11" s="37">
        <v>0.5</v>
      </c>
      <c r="I11" s="16">
        <f t="shared" ref="I11:I18" si="0">D11/2</f>
        <v>135387</v>
      </c>
      <c r="J11" s="36"/>
    </row>
    <row r="12" spans="2:10" ht="15" customHeight="1">
      <c r="B12" s="9" t="s">
        <v>47</v>
      </c>
      <c r="C12" s="10">
        <v>1.1000000000000001</v>
      </c>
      <c r="D12" s="14">
        <f>D11*1.1</f>
        <v>297851.40000000002</v>
      </c>
      <c r="E12" s="38"/>
      <c r="F12" s="8"/>
      <c r="G12" s="9" t="s">
        <v>47</v>
      </c>
      <c r="H12" s="10">
        <v>0.55000000000000004</v>
      </c>
      <c r="I12" s="14">
        <f>I11*1.1</f>
        <v>148925.70000000001</v>
      </c>
      <c r="J12" s="38"/>
    </row>
    <row r="13" spans="2:10" ht="15" customHeight="1">
      <c r="B13" s="9" t="s">
        <v>48</v>
      </c>
      <c r="C13" s="10">
        <v>1.2</v>
      </c>
      <c r="D13" s="14">
        <f>D12*1.1</f>
        <v>327636.54000000004</v>
      </c>
      <c r="E13" s="38"/>
      <c r="F13" s="8"/>
      <c r="G13" s="9" t="s">
        <v>48</v>
      </c>
      <c r="H13" s="10">
        <v>0.6</v>
      </c>
      <c r="I13" s="14">
        <f>I12*1.1</f>
        <v>163818.27000000002</v>
      </c>
      <c r="J13" s="38"/>
    </row>
    <row r="14" spans="2:10" ht="15" customHeight="1">
      <c r="B14" s="9" t="s">
        <v>67</v>
      </c>
      <c r="C14" s="10">
        <v>1</v>
      </c>
      <c r="D14" s="14">
        <v>47500</v>
      </c>
      <c r="E14" s="38"/>
      <c r="F14" s="8"/>
      <c r="G14" s="9" t="s">
        <v>67</v>
      </c>
      <c r="H14" s="39">
        <v>0.5</v>
      </c>
      <c r="I14" s="17">
        <f t="shared" si="0"/>
        <v>23750</v>
      </c>
      <c r="J14" s="38"/>
    </row>
    <row r="15" spans="2:10" ht="15" customHeight="1">
      <c r="B15" s="9" t="s">
        <v>69</v>
      </c>
      <c r="C15" s="10">
        <v>1</v>
      </c>
      <c r="D15" s="14">
        <v>358380</v>
      </c>
      <c r="E15" s="38"/>
      <c r="F15" s="8"/>
      <c r="G15" s="9" t="s">
        <v>69</v>
      </c>
      <c r="H15" s="39">
        <v>0.5</v>
      </c>
      <c r="I15" s="17">
        <f t="shared" si="0"/>
        <v>179190</v>
      </c>
      <c r="J15" s="38"/>
    </row>
    <row r="16" spans="2:10" ht="15" customHeight="1">
      <c r="B16" s="9" t="s">
        <v>79</v>
      </c>
      <c r="C16" s="10">
        <v>1</v>
      </c>
      <c r="D16" s="14">
        <v>37620</v>
      </c>
      <c r="E16" s="38"/>
      <c r="F16" s="8"/>
      <c r="G16" s="9" t="s">
        <v>79</v>
      </c>
      <c r="H16" s="39">
        <v>0.5</v>
      </c>
      <c r="I16" s="17">
        <f t="shared" si="0"/>
        <v>18810</v>
      </c>
      <c r="J16" s="38"/>
    </row>
    <row r="17" spans="2:10" ht="15" customHeight="1">
      <c r="B17" s="9" t="s">
        <v>70</v>
      </c>
      <c r="C17" s="10">
        <v>1</v>
      </c>
      <c r="D17" s="14">
        <v>450380</v>
      </c>
      <c r="E17" s="38"/>
      <c r="F17" s="8"/>
      <c r="G17" s="9" t="s">
        <v>70</v>
      </c>
      <c r="H17" s="39">
        <v>0.5</v>
      </c>
      <c r="I17" s="17">
        <f t="shared" si="0"/>
        <v>225190</v>
      </c>
      <c r="J17" s="38"/>
    </row>
    <row r="18" spans="2:10" ht="15" customHeight="1" thickBot="1">
      <c r="B18" s="4" t="s">
        <v>71</v>
      </c>
      <c r="C18" s="11">
        <v>1</v>
      </c>
      <c r="D18" s="15">
        <v>43965</v>
      </c>
      <c r="E18" s="38"/>
      <c r="F18" s="8"/>
      <c r="G18" s="4" t="s">
        <v>71</v>
      </c>
      <c r="H18" s="39">
        <v>0.5</v>
      </c>
      <c r="I18" s="40">
        <f t="shared" si="0"/>
        <v>21982.5</v>
      </c>
      <c r="J18" s="38"/>
    </row>
    <row r="19" spans="2:10" ht="30.75" customHeight="1" thickBot="1">
      <c r="B19" s="41" t="s">
        <v>49</v>
      </c>
      <c r="C19" s="128" t="s">
        <v>0</v>
      </c>
      <c r="D19" s="42">
        <f>D11+D14+D15+D16+D17+D18</f>
        <v>1208619</v>
      </c>
      <c r="E19" s="31" t="s">
        <v>60</v>
      </c>
      <c r="F19" s="8"/>
      <c r="G19" s="43" t="s">
        <v>49</v>
      </c>
      <c r="H19" s="131" t="s">
        <v>0</v>
      </c>
      <c r="I19" s="44">
        <f>I11+I14+I15+I16+I17+I18</f>
        <v>604309.5</v>
      </c>
      <c r="J19" s="76" t="s">
        <v>60</v>
      </c>
    </row>
    <row r="20" spans="2:10" ht="30.75" customHeight="1" thickBot="1">
      <c r="B20" s="41" t="s">
        <v>50</v>
      </c>
      <c r="C20" s="129"/>
      <c r="D20" s="42">
        <f>D12+D14+D15+D16+D17+D18</f>
        <v>1235696.3999999999</v>
      </c>
      <c r="E20" s="46" t="s">
        <v>51</v>
      </c>
      <c r="F20" s="8"/>
      <c r="G20" s="43" t="s">
        <v>50</v>
      </c>
      <c r="H20" s="132"/>
      <c r="I20" s="44">
        <f>I12+I14+I15+I16+I17+I18</f>
        <v>617848.19999999995</v>
      </c>
      <c r="J20" s="45" t="s">
        <v>51</v>
      </c>
    </row>
    <row r="21" spans="2:10" ht="30.75" customHeight="1" thickBot="1">
      <c r="B21" s="47" t="s">
        <v>52</v>
      </c>
      <c r="C21" s="130"/>
      <c r="D21" s="48">
        <f>D13+D14+D15+D16+D17+D18</f>
        <v>1265481.54</v>
      </c>
      <c r="E21" s="49" t="s">
        <v>53</v>
      </c>
      <c r="F21" s="8"/>
      <c r="G21" s="43" t="s">
        <v>52</v>
      </c>
      <c r="H21" s="133"/>
      <c r="I21" s="44">
        <f>I13+I14+I15+I16+I17+I18</f>
        <v>632740.77</v>
      </c>
      <c r="J21" s="45" t="s">
        <v>53</v>
      </c>
    </row>
    <row r="22" spans="2:10" ht="16.5" thickBot="1">
      <c r="B22" s="2"/>
      <c r="C22" s="2"/>
      <c r="D22" s="2"/>
      <c r="E22" s="2"/>
      <c r="F22" s="8"/>
      <c r="G22" s="134" t="s">
        <v>54</v>
      </c>
      <c r="H22" s="135"/>
      <c r="I22" s="135"/>
      <c r="J22" s="136"/>
    </row>
    <row r="23" spans="2:10" ht="15.75" customHeight="1" thickBot="1">
      <c r="B23" s="2"/>
      <c r="C23" s="2"/>
      <c r="D23" s="2"/>
      <c r="E23" s="2"/>
      <c r="F23" s="8"/>
      <c r="G23" s="6" t="s">
        <v>68</v>
      </c>
      <c r="H23" s="7">
        <v>0.5</v>
      </c>
      <c r="I23" s="16">
        <f>D11/2</f>
        <v>135387</v>
      </c>
      <c r="J23" s="60"/>
    </row>
    <row r="24" spans="2:10" ht="15.75" customHeight="1" thickBot="1">
      <c r="B24" s="32" t="s">
        <v>5</v>
      </c>
      <c r="C24" s="33"/>
      <c r="D24" s="2"/>
      <c r="E24" s="2"/>
      <c r="F24" s="8"/>
      <c r="G24" s="9" t="s">
        <v>47</v>
      </c>
      <c r="H24" s="10">
        <v>0.55000000000000004</v>
      </c>
      <c r="I24" s="14">
        <f>I23*1.1</f>
        <v>148925.70000000001</v>
      </c>
      <c r="J24" s="51"/>
    </row>
    <row r="25" spans="2:10" ht="15.75" customHeight="1">
      <c r="B25" s="6" t="s">
        <v>18</v>
      </c>
      <c r="C25" s="69">
        <v>225800</v>
      </c>
      <c r="D25" s="2"/>
      <c r="E25" s="2"/>
      <c r="F25" s="8"/>
      <c r="G25" s="9" t="s">
        <v>48</v>
      </c>
      <c r="H25" s="10">
        <v>0.6</v>
      </c>
      <c r="I25" s="14">
        <f>I24*1.1</f>
        <v>163818.27000000002</v>
      </c>
      <c r="J25" s="51"/>
    </row>
    <row r="26" spans="2:10">
      <c r="B26" s="82" t="s">
        <v>75</v>
      </c>
      <c r="C26" s="63">
        <v>5500</v>
      </c>
      <c r="D26" s="2"/>
      <c r="E26" s="2"/>
      <c r="F26" s="8"/>
      <c r="G26" s="9" t="s">
        <v>67</v>
      </c>
      <c r="H26" s="10">
        <v>0.5</v>
      </c>
      <c r="I26" s="17">
        <f t="shared" ref="I26:I30" si="1">D14/2</f>
        <v>23750</v>
      </c>
      <c r="J26" s="51"/>
    </row>
    <row r="27" spans="2:10" ht="30">
      <c r="B27" s="83" t="s">
        <v>76</v>
      </c>
      <c r="C27" s="63">
        <v>14494</v>
      </c>
      <c r="D27" s="2"/>
      <c r="E27" s="2"/>
      <c r="F27" s="8"/>
      <c r="G27" s="52" t="s">
        <v>69</v>
      </c>
      <c r="H27" s="10">
        <v>0.5</v>
      </c>
      <c r="I27" s="87">
        <f t="shared" si="1"/>
        <v>179190</v>
      </c>
      <c r="J27" s="51"/>
    </row>
    <row r="28" spans="2:10">
      <c r="B28" s="82" t="s">
        <v>77</v>
      </c>
      <c r="C28" s="63">
        <v>8800</v>
      </c>
      <c r="D28" s="18"/>
      <c r="E28" s="2"/>
      <c r="F28" s="2"/>
      <c r="G28" s="9" t="s">
        <v>79</v>
      </c>
      <c r="H28" s="10">
        <v>0.5</v>
      </c>
      <c r="I28" s="17">
        <f t="shared" si="1"/>
        <v>18810</v>
      </c>
      <c r="J28" s="51"/>
    </row>
    <row r="29" spans="2:10" ht="30.75" thickBot="1">
      <c r="B29" s="20" t="s">
        <v>23</v>
      </c>
      <c r="C29" s="63">
        <v>49447</v>
      </c>
      <c r="E29" s="2"/>
      <c r="F29" s="2"/>
      <c r="G29" s="52" t="s">
        <v>70</v>
      </c>
      <c r="H29" s="10">
        <v>0.5</v>
      </c>
      <c r="I29" s="87">
        <f t="shared" si="1"/>
        <v>225190</v>
      </c>
      <c r="J29" s="51"/>
    </row>
    <row r="30" spans="2:10" ht="15.75" thickBot="1">
      <c r="B30" s="24" t="s">
        <v>19</v>
      </c>
      <c r="C30" s="25">
        <f>SUM(C25:C29)</f>
        <v>304041</v>
      </c>
      <c r="E30" s="2"/>
      <c r="F30" s="2"/>
      <c r="G30" s="4" t="s">
        <v>71</v>
      </c>
      <c r="H30" s="11">
        <v>0.5</v>
      </c>
      <c r="I30" s="40">
        <f t="shared" si="1"/>
        <v>21982.5</v>
      </c>
      <c r="J30" s="51"/>
    </row>
    <row r="31" spans="2:10" ht="30.75" thickBot="1">
      <c r="E31" s="2"/>
      <c r="F31" s="2"/>
      <c r="G31" s="43" t="s">
        <v>55</v>
      </c>
      <c r="H31" s="131" t="s">
        <v>0</v>
      </c>
      <c r="I31" s="44">
        <f>I23+I26+I27+I28+I29+I30</f>
        <v>604309.5</v>
      </c>
      <c r="J31" s="45" t="s">
        <v>78</v>
      </c>
    </row>
    <row r="32" spans="2:10" ht="30.75" thickBot="1">
      <c r="E32" s="2"/>
      <c r="F32" s="2"/>
      <c r="G32" s="43" t="s">
        <v>56</v>
      </c>
      <c r="H32" s="132"/>
      <c r="I32" s="44">
        <f>I24+I26+I27+I28+I29+I30</f>
        <v>617848.19999999995</v>
      </c>
      <c r="J32" s="45" t="s">
        <v>78</v>
      </c>
    </row>
    <row r="33" spans="2:10" ht="30.75" thickBot="1">
      <c r="E33" s="2"/>
      <c r="F33" s="2"/>
      <c r="G33" s="43" t="s">
        <v>57</v>
      </c>
      <c r="H33" s="133"/>
      <c r="I33" s="44">
        <f>I25+I26+I27+I28+I29+I30</f>
        <v>632740.77</v>
      </c>
      <c r="J33" s="45" t="s">
        <v>78</v>
      </c>
    </row>
    <row r="34" spans="2:10">
      <c r="E34" s="2"/>
      <c r="F34" s="2"/>
      <c r="J34" s="19"/>
    </row>
    <row r="35" spans="2:10" ht="15.75" thickBot="1">
      <c r="B35" s="2"/>
      <c r="C35" s="2"/>
      <c r="D35" s="2"/>
      <c r="E35" s="12"/>
      <c r="F35" s="12"/>
      <c r="G35" s="2"/>
      <c r="H35" s="2"/>
      <c r="I35" s="2"/>
      <c r="J35" s="2"/>
    </row>
    <row r="36" spans="2:10" ht="21.75" customHeight="1" thickBot="1">
      <c r="B36" s="139" t="s">
        <v>20</v>
      </c>
      <c r="C36" s="140"/>
      <c r="D36" s="140"/>
      <c r="E36" s="140"/>
      <c r="F36" s="140"/>
      <c r="G36" s="140"/>
      <c r="H36" s="140"/>
      <c r="I36" s="141"/>
      <c r="J36" s="2"/>
    </row>
    <row r="37" spans="2:10" ht="32.25" thickBot="1">
      <c r="B37" s="26" t="s">
        <v>2</v>
      </c>
      <c r="C37" s="54" t="s">
        <v>6</v>
      </c>
      <c r="D37" s="22"/>
      <c r="E37" s="22"/>
      <c r="F37" s="23"/>
      <c r="G37" s="163" t="s">
        <v>7</v>
      </c>
      <c r="H37" s="164"/>
      <c r="I37" s="165"/>
      <c r="J37" s="2"/>
    </row>
    <row r="38" spans="2:10" ht="33" customHeight="1" thickBot="1">
      <c r="B38" s="70" t="s">
        <v>63</v>
      </c>
      <c r="C38" s="64">
        <v>60000</v>
      </c>
      <c r="F38" s="2"/>
      <c r="G38" s="5" t="s">
        <v>58</v>
      </c>
      <c r="H38" s="5" t="s">
        <v>8</v>
      </c>
      <c r="I38" s="5" t="s">
        <v>9</v>
      </c>
      <c r="J38" s="2"/>
    </row>
    <row r="39" spans="2:10" ht="14.25" customHeight="1">
      <c r="B39" s="28" t="s">
        <v>64</v>
      </c>
      <c r="C39" s="65">
        <v>98000</v>
      </c>
      <c r="G39" s="90" t="s">
        <v>10</v>
      </c>
      <c r="H39" s="66">
        <v>164359</v>
      </c>
      <c r="I39" s="66">
        <f>H39*60%</f>
        <v>98615.4</v>
      </c>
    </row>
    <row r="40" spans="2:10" ht="60">
      <c r="B40" s="29" t="s">
        <v>65</v>
      </c>
      <c r="C40" s="65">
        <v>60000</v>
      </c>
      <c r="G40" s="67" t="s">
        <v>11</v>
      </c>
      <c r="H40" s="55">
        <v>254325</v>
      </c>
      <c r="I40" s="55">
        <f>H40*60%</f>
        <v>152595</v>
      </c>
    </row>
    <row r="41" spans="2:10" ht="45">
      <c r="B41" s="29" t="s">
        <v>66</v>
      </c>
      <c r="C41" s="65">
        <v>60000</v>
      </c>
      <c r="G41" s="67" t="s">
        <v>12</v>
      </c>
      <c r="H41" s="55">
        <v>264704</v>
      </c>
      <c r="I41" s="55">
        <f>H41*60%</f>
        <v>158822.39999999999</v>
      </c>
      <c r="J41" s="122" t="s">
        <v>43</v>
      </c>
    </row>
    <row r="42" spans="2:10" ht="30.75" thickBot="1">
      <c r="B42" s="92" t="s">
        <v>85</v>
      </c>
      <c r="C42" s="68">
        <v>150000</v>
      </c>
      <c r="G42" s="91" t="s">
        <v>13</v>
      </c>
      <c r="H42" s="56">
        <v>271626</v>
      </c>
      <c r="I42" s="56">
        <f>H42*60%</f>
        <v>162975.6</v>
      </c>
      <c r="J42" s="57"/>
    </row>
    <row r="43" spans="2:10" ht="32.25" customHeight="1"/>
    <row r="44" spans="2:10" ht="32.25" customHeight="1"/>
  </sheetData>
  <mergeCells count="13">
    <mergeCell ref="G37:I37"/>
    <mergeCell ref="B2:J2"/>
    <mergeCell ref="B3:J3"/>
    <mergeCell ref="B4:J4"/>
    <mergeCell ref="B5:J5"/>
    <mergeCell ref="B9:E9"/>
    <mergeCell ref="G9:J9"/>
    <mergeCell ref="C19:C21"/>
    <mergeCell ref="H19:H21"/>
    <mergeCell ref="G22:J22"/>
    <mergeCell ref="H31:H33"/>
    <mergeCell ref="B36:I36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42"/>
  <sheetViews>
    <sheetView zoomScaleNormal="100" workbookViewId="0">
      <selection activeCell="M41" sqref="M41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44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28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270774</v>
      </c>
      <c r="E11" s="36"/>
      <c r="F11" s="8"/>
      <c r="G11" s="6" t="s">
        <v>68</v>
      </c>
      <c r="H11" s="37">
        <v>0.5</v>
      </c>
      <c r="I11" s="16">
        <f t="shared" ref="I11:I17" si="0">D11/2</f>
        <v>135387</v>
      </c>
      <c r="J11" s="36"/>
    </row>
    <row r="12" spans="2:10" ht="15" customHeight="1">
      <c r="B12" s="9" t="s">
        <v>47</v>
      </c>
      <c r="C12" s="10">
        <v>1.1000000000000001</v>
      </c>
      <c r="D12" s="14">
        <f>D11*1.1</f>
        <v>297851.40000000002</v>
      </c>
      <c r="E12" s="38"/>
      <c r="F12" s="8"/>
      <c r="G12" s="9" t="s">
        <v>47</v>
      </c>
      <c r="H12" s="10">
        <v>0.55000000000000004</v>
      </c>
      <c r="I12" s="14">
        <f>I11*1.1</f>
        <v>148925.70000000001</v>
      </c>
      <c r="J12" s="38"/>
    </row>
    <row r="13" spans="2:10" ht="15" customHeight="1">
      <c r="B13" s="9" t="s">
        <v>48</v>
      </c>
      <c r="C13" s="10">
        <v>1.2</v>
      </c>
      <c r="D13" s="14">
        <f>D12*1.1</f>
        <v>327636.54000000004</v>
      </c>
      <c r="E13" s="38"/>
      <c r="F13" s="8"/>
      <c r="G13" s="9" t="s">
        <v>48</v>
      </c>
      <c r="H13" s="10">
        <v>0.6</v>
      </c>
      <c r="I13" s="14">
        <f>I12*1.1</f>
        <v>163818.27000000002</v>
      </c>
      <c r="J13" s="38"/>
    </row>
    <row r="14" spans="2:10" ht="15" customHeight="1">
      <c r="B14" s="9" t="s">
        <v>67</v>
      </c>
      <c r="C14" s="10">
        <v>1</v>
      </c>
      <c r="D14" s="14">
        <v>47500</v>
      </c>
      <c r="E14" s="38"/>
      <c r="F14" s="8"/>
      <c r="G14" s="9" t="s">
        <v>67</v>
      </c>
      <c r="H14" s="39">
        <v>0.5</v>
      </c>
      <c r="I14" s="17">
        <f t="shared" si="0"/>
        <v>23750</v>
      </c>
      <c r="J14" s="38"/>
    </row>
    <row r="15" spans="2:10" ht="15" customHeight="1">
      <c r="B15" s="9" t="s">
        <v>69</v>
      </c>
      <c r="C15" s="10">
        <v>1</v>
      </c>
      <c r="D15" s="14">
        <v>358380</v>
      </c>
      <c r="E15" s="38"/>
      <c r="F15" s="8"/>
      <c r="G15" s="9" t="s">
        <v>69</v>
      </c>
      <c r="H15" s="39">
        <v>0.5</v>
      </c>
      <c r="I15" s="17">
        <f t="shared" si="0"/>
        <v>179190</v>
      </c>
      <c r="J15" s="38"/>
    </row>
    <row r="16" spans="2:10" ht="15" customHeight="1">
      <c r="B16" s="9" t="s">
        <v>70</v>
      </c>
      <c r="C16" s="10">
        <v>1</v>
      </c>
      <c r="D16" s="14">
        <v>450380</v>
      </c>
      <c r="E16" s="38"/>
      <c r="F16" s="8"/>
      <c r="G16" s="9" t="s">
        <v>70</v>
      </c>
      <c r="H16" s="39">
        <v>0.5</v>
      </c>
      <c r="I16" s="17">
        <f t="shared" si="0"/>
        <v>225190</v>
      </c>
      <c r="J16" s="38"/>
    </row>
    <row r="17" spans="2:10" ht="15" customHeight="1" thickBot="1">
      <c r="B17" s="4" t="s">
        <v>71</v>
      </c>
      <c r="C17" s="11">
        <v>1</v>
      </c>
      <c r="D17" s="15">
        <v>43965</v>
      </c>
      <c r="E17" s="38"/>
      <c r="F17" s="8"/>
      <c r="G17" s="4" t="s">
        <v>71</v>
      </c>
      <c r="H17" s="39">
        <v>0.5</v>
      </c>
      <c r="I17" s="40">
        <f t="shared" si="0"/>
        <v>21982.5</v>
      </c>
      <c r="J17" s="38"/>
    </row>
    <row r="18" spans="2:10" ht="30.75" customHeight="1" thickBot="1">
      <c r="B18" s="41" t="s">
        <v>49</v>
      </c>
      <c r="C18" s="128" t="s">
        <v>0</v>
      </c>
      <c r="D18" s="42">
        <f>D11+D14+D15+D16+D17</f>
        <v>1170999</v>
      </c>
      <c r="E18" s="31" t="s">
        <v>60</v>
      </c>
      <c r="F18" s="8"/>
      <c r="G18" s="43" t="s">
        <v>49</v>
      </c>
      <c r="H18" s="131" t="s">
        <v>0</v>
      </c>
      <c r="I18" s="44">
        <f>I11+I14+I15+I16+I17</f>
        <v>585499.5</v>
      </c>
      <c r="J18" s="76" t="s">
        <v>60</v>
      </c>
    </row>
    <row r="19" spans="2:10" ht="30.75" customHeight="1" thickBot="1">
      <c r="B19" s="41" t="s">
        <v>50</v>
      </c>
      <c r="C19" s="129"/>
      <c r="D19" s="42">
        <f>D12+D14+D15+D16+D17</f>
        <v>1198076.3999999999</v>
      </c>
      <c r="E19" s="46" t="s">
        <v>51</v>
      </c>
      <c r="F19" s="8"/>
      <c r="G19" s="43" t="s">
        <v>50</v>
      </c>
      <c r="H19" s="132"/>
      <c r="I19" s="44">
        <f>I12+I14+I15+I16+I17</f>
        <v>599038.19999999995</v>
      </c>
      <c r="J19" s="45" t="s">
        <v>51</v>
      </c>
    </row>
    <row r="20" spans="2:10" ht="30.75" customHeight="1" thickBot="1">
      <c r="B20" s="47" t="s">
        <v>52</v>
      </c>
      <c r="C20" s="130"/>
      <c r="D20" s="48">
        <f>D13+D14+D15+D16+D17</f>
        <v>1227861.54</v>
      </c>
      <c r="E20" s="49" t="s">
        <v>53</v>
      </c>
      <c r="F20" s="8"/>
      <c r="G20" s="43" t="s">
        <v>52</v>
      </c>
      <c r="H20" s="133"/>
      <c r="I20" s="44">
        <f>I13+I14+I15+I16+I17</f>
        <v>613930.77</v>
      </c>
      <c r="J20" s="45" t="s">
        <v>53</v>
      </c>
    </row>
    <row r="21" spans="2:10" ht="16.5" thickBot="1">
      <c r="B21" s="2"/>
      <c r="C21" s="2"/>
      <c r="D21" s="2"/>
      <c r="E21" s="2"/>
      <c r="F21" s="8"/>
      <c r="G21" s="134" t="s">
        <v>54</v>
      </c>
      <c r="H21" s="135"/>
      <c r="I21" s="135"/>
      <c r="J21" s="136"/>
    </row>
    <row r="22" spans="2:10" ht="15.75" customHeight="1" thickBot="1">
      <c r="B22" s="2"/>
      <c r="C22" s="2"/>
      <c r="D22" s="2"/>
      <c r="E22" s="2"/>
      <c r="F22" s="8"/>
      <c r="G22" s="6" t="s">
        <v>68</v>
      </c>
      <c r="H22" s="7">
        <v>0.5</v>
      </c>
      <c r="I22" s="16">
        <f>D11/2</f>
        <v>135387</v>
      </c>
      <c r="J22" s="60"/>
    </row>
    <row r="23" spans="2:10" ht="15.75" customHeight="1" thickBot="1">
      <c r="B23" s="32" t="s">
        <v>5</v>
      </c>
      <c r="C23" s="33"/>
      <c r="D23" s="2"/>
      <c r="E23" s="2"/>
      <c r="F23" s="8"/>
      <c r="G23" s="9" t="s">
        <v>47</v>
      </c>
      <c r="H23" s="10">
        <v>0.55000000000000004</v>
      </c>
      <c r="I23" s="14">
        <f>I22*1.1</f>
        <v>148925.70000000001</v>
      </c>
      <c r="J23" s="51"/>
    </row>
    <row r="24" spans="2:10" ht="15.75" customHeight="1">
      <c r="B24" s="6" t="s">
        <v>18</v>
      </c>
      <c r="C24" s="69">
        <v>200487</v>
      </c>
      <c r="D24" s="2"/>
      <c r="E24" s="2"/>
      <c r="F24" s="8"/>
      <c r="G24" s="9" t="s">
        <v>48</v>
      </c>
      <c r="H24" s="10">
        <v>0.6</v>
      </c>
      <c r="I24" s="14">
        <f>I23*1.1</f>
        <v>163818.27000000002</v>
      </c>
      <c r="J24" s="51"/>
    </row>
    <row r="25" spans="2:10">
      <c r="B25" s="82" t="s">
        <v>75</v>
      </c>
      <c r="C25" s="63">
        <v>5500</v>
      </c>
      <c r="D25" s="2"/>
      <c r="E25" s="2"/>
      <c r="F25" s="8"/>
      <c r="G25" s="9" t="s">
        <v>67</v>
      </c>
      <c r="H25" s="10">
        <v>0.5</v>
      </c>
      <c r="I25" s="17">
        <f>D14/2</f>
        <v>23750</v>
      </c>
      <c r="J25" s="51"/>
    </row>
    <row r="26" spans="2:10" ht="30">
      <c r="B26" s="83" t="s">
        <v>76</v>
      </c>
      <c r="C26" s="63">
        <v>14494</v>
      </c>
      <c r="D26" s="2"/>
      <c r="E26" s="2"/>
      <c r="F26" s="8"/>
      <c r="G26" s="52" t="s">
        <v>69</v>
      </c>
      <c r="H26" s="10">
        <v>0.5</v>
      </c>
      <c r="I26" s="63">
        <f>D15/2</f>
        <v>179190</v>
      </c>
      <c r="J26" s="51"/>
    </row>
    <row r="27" spans="2:10">
      <c r="B27" s="82" t="s">
        <v>77</v>
      </c>
      <c r="C27" s="63">
        <v>8800</v>
      </c>
      <c r="D27" s="18"/>
      <c r="E27" s="2"/>
      <c r="F27" s="2"/>
      <c r="G27" s="9" t="s">
        <v>70</v>
      </c>
      <c r="H27" s="10">
        <v>0.5</v>
      </c>
      <c r="I27" s="63">
        <f>D16/2</f>
        <v>225190</v>
      </c>
      <c r="J27" s="51"/>
    </row>
    <row r="28" spans="2:10" ht="30.75" thickBot="1">
      <c r="B28" s="20" t="s">
        <v>23</v>
      </c>
      <c r="C28" s="63">
        <v>49447</v>
      </c>
      <c r="E28" s="2"/>
      <c r="F28" s="2"/>
      <c r="G28" s="89" t="s">
        <v>71</v>
      </c>
      <c r="H28" s="11">
        <v>0.5</v>
      </c>
      <c r="I28" s="72">
        <f>D17/2</f>
        <v>21982.5</v>
      </c>
      <c r="J28" s="51"/>
    </row>
    <row r="29" spans="2:10" ht="30.75" thickBot="1">
      <c r="B29" s="73" t="s">
        <v>19</v>
      </c>
      <c r="C29" s="74">
        <f>SUM(C24:C28)</f>
        <v>278728</v>
      </c>
      <c r="E29" s="2"/>
      <c r="F29" s="2"/>
      <c r="G29" s="43" t="s">
        <v>55</v>
      </c>
      <c r="H29" s="131" t="s">
        <v>0</v>
      </c>
      <c r="I29" s="44">
        <f>I22+I25+I26+I27+I28</f>
        <v>585499.5</v>
      </c>
      <c r="J29" s="45" t="s">
        <v>78</v>
      </c>
    </row>
    <row r="30" spans="2:10" ht="30.75" thickBot="1">
      <c r="E30" s="2"/>
      <c r="F30" s="2"/>
      <c r="G30" s="43" t="s">
        <v>56</v>
      </c>
      <c r="H30" s="132"/>
      <c r="I30" s="44">
        <f>I23+I25+I26+I27+I28</f>
        <v>599038.19999999995</v>
      </c>
      <c r="J30" s="45" t="s">
        <v>78</v>
      </c>
    </row>
    <row r="31" spans="2:10" ht="30.75" thickBot="1">
      <c r="E31" s="2"/>
      <c r="F31" s="2"/>
      <c r="G31" s="43" t="s">
        <v>57</v>
      </c>
      <c r="H31" s="133"/>
      <c r="I31" s="44">
        <f>I24+I25+I26+I27+I28</f>
        <v>613930.77</v>
      </c>
      <c r="J31" s="45" t="s">
        <v>78</v>
      </c>
    </row>
    <row r="32" spans="2:10">
      <c r="E32" s="2"/>
      <c r="F32" s="2"/>
    </row>
    <row r="33" spans="2:10" ht="15.75" thickBot="1">
      <c r="B33" s="2"/>
      <c r="C33" s="2"/>
      <c r="D33" s="2"/>
      <c r="E33" s="12"/>
      <c r="F33" s="12"/>
      <c r="G33" s="2"/>
      <c r="H33" s="2"/>
      <c r="I33" s="2"/>
      <c r="J33" s="2"/>
    </row>
    <row r="34" spans="2:10" ht="21.75" customHeight="1" thickBot="1">
      <c r="B34" s="139" t="s">
        <v>20</v>
      </c>
      <c r="C34" s="140"/>
      <c r="D34" s="140"/>
      <c r="E34" s="140"/>
      <c r="F34" s="140"/>
      <c r="G34" s="140"/>
      <c r="H34" s="140"/>
      <c r="I34" s="141"/>
      <c r="J34" s="2"/>
    </row>
    <row r="35" spans="2:10" ht="32.25" thickBot="1">
      <c r="B35" s="26" t="s">
        <v>2</v>
      </c>
      <c r="C35" s="54" t="s">
        <v>6</v>
      </c>
      <c r="D35" s="22"/>
      <c r="E35" s="22"/>
      <c r="F35" s="23"/>
      <c r="G35" s="163" t="s">
        <v>7</v>
      </c>
      <c r="H35" s="164"/>
      <c r="I35" s="165"/>
      <c r="J35" s="2"/>
    </row>
    <row r="36" spans="2:10" ht="60.75" thickBot="1">
      <c r="B36" s="70" t="s">
        <v>65</v>
      </c>
      <c r="C36" s="64">
        <v>60000</v>
      </c>
      <c r="F36" s="2"/>
      <c r="G36" s="5" t="s">
        <v>58</v>
      </c>
      <c r="H36" s="5" t="s">
        <v>8</v>
      </c>
      <c r="I36" s="5" t="s">
        <v>9</v>
      </c>
      <c r="J36" s="2"/>
    </row>
    <row r="37" spans="2:10" ht="45">
      <c r="B37" s="29" t="s">
        <v>66</v>
      </c>
      <c r="C37" s="65">
        <v>60000</v>
      </c>
      <c r="G37" s="90" t="s">
        <v>10</v>
      </c>
      <c r="H37" s="66">
        <v>164359</v>
      </c>
      <c r="I37" s="66">
        <f>H37*60%</f>
        <v>98615.4</v>
      </c>
    </row>
    <row r="38" spans="2:10" ht="30.75" thickBot="1">
      <c r="B38" s="92" t="s">
        <v>84</v>
      </c>
      <c r="C38" s="68">
        <v>150000</v>
      </c>
      <c r="G38" s="67" t="s">
        <v>11</v>
      </c>
      <c r="H38" s="55">
        <v>254325</v>
      </c>
      <c r="I38" s="55">
        <f>H38*60%</f>
        <v>152595</v>
      </c>
      <c r="J38" s="122" t="s">
        <v>43</v>
      </c>
    </row>
    <row r="39" spans="2:10">
      <c r="G39" s="67" t="s">
        <v>12</v>
      </c>
      <c r="H39" s="55">
        <v>264704</v>
      </c>
      <c r="I39" s="55">
        <f>H39*60%</f>
        <v>158822.39999999999</v>
      </c>
    </row>
    <row r="40" spans="2:10" ht="16.5" thickBot="1">
      <c r="G40" s="91" t="s">
        <v>13</v>
      </c>
      <c r="H40" s="56">
        <v>271626</v>
      </c>
      <c r="I40" s="56">
        <f>H40*60%</f>
        <v>162975.6</v>
      </c>
      <c r="J40" s="57"/>
    </row>
    <row r="41" spans="2:10" ht="32.25" customHeight="1"/>
    <row r="42" spans="2:10" ht="32.25" customHeight="1"/>
  </sheetData>
  <mergeCells count="13">
    <mergeCell ref="G35:I35"/>
    <mergeCell ref="B2:J2"/>
    <mergeCell ref="B3:J3"/>
    <mergeCell ref="B4:J4"/>
    <mergeCell ref="B5:J5"/>
    <mergeCell ref="B9:E9"/>
    <mergeCell ref="G9:J9"/>
    <mergeCell ref="C18:C20"/>
    <mergeCell ref="H18:H20"/>
    <mergeCell ref="G21:J21"/>
    <mergeCell ref="H29:H31"/>
    <mergeCell ref="B34:I34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42"/>
  <sheetViews>
    <sheetView zoomScaleNormal="100" workbookViewId="0">
      <selection activeCell="F6" sqref="F6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44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29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221356</v>
      </c>
      <c r="E11" s="36"/>
      <c r="F11" s="8"/>
      <c r="G11" s="6" t="s">
        <v>68</v>
      </c>
      <c r="H11" s="37">
        <v>0.5</v>
      </c>
      <c r="I11" s="16">
        <f>D11/2</f>
        <v>110678</v>
      </c>
      <c r="J11" s="36"/>
    </row>
    <row r="12" spans="2:10" ht="15" customHeight="1">
      <c r="B12" s="9" t="s">
        <v>47</v>
      </c>
      <c r="C12" s="10">
        <v>1.1000000000000001</v>
      </c>
      <c r="D12" s="14">
        <f>D11*1.1</f>
        <v>243491.6</v>
      </c>
      <c r="E12" s="38"/>
      <c r="F12" s="8"/>
      <c r="G12" s="9" t="s">
        <v>47</v>
      </c>
      <c r="H12" s="10">
        <v>0.55000000000000004</v>
      </c>
      <c r="I12" s="14">
        <f>I11*1.1</f>
        <v>121745.8</v>
      </c>
      <c r="J12" s="38"/>
    </row>
    <row r="13" spans="2:10" ht="15" customHeight="1">
      <c r="B13" s="9" t="s">
        <v>48</v>
      </c>
      <c r="C13" s="10">
        <v>1.2</v>
      </c>
      <c r="D13" s="14">
        <f>D12*1.1</f>
        <v>267840.76</v>
      </c>
      <c r="E13" s="38"/>
      <c r="F13" s="8"/>
      <c r="G13" s="9" t="s">
        <v>48</v>
      </c>
      <c r="H13" s="10">
        <v>0.6</v>
      </c>
      <c r="I13" s="14">
        <f>I12*1.1</f>
        <v>133920.38</v>
      </c>
      <c r="J13" s="38"/>
    </row>
    <row r="14" spans="2:10" ht="15" customHeight="1">
      <c r="B14" s="9" t="s">
        <v>67</v>
      </c>
      <c r="C14" s="10">
        <v>1</v>
      </c>
      <c r="D14" s="14">
        <v>47500</v>
      </c>
      <c r="E14" s="38"/>
      <c r="F14" s="8"/>
      <c r="G14" s="9" t="s">
        <v>67</v>
      </c>
      <c r="H14" s="39">
        <v>0.5</v>
      </c>
      <c r="I14" s="17">
        <f t="shared" ref="I14:I17" si="0">D14/2</f>
        <v>23750</v>
      </c>
      <c r="J14" s="38"/>
    </row>
    <row r="15" spans="2:10" ht="15" customHeight="1">
      <c r="B15" s="9" t="s">
        <v>69</v>
      </c>
      <c r="C15" s="10">
        <v>1</v>
      </c>
      <c r="D15" s="14">
        <v>358380</v>
      </c>
      <c r="E15" s="38"/>
      <c r="F15" s="8"/>
      <c r="G15" s="9" t="s">
        <v>69</v>
      </c>
      <c r="H15" s="39">
        <v>0.5</v>
      </c>
      <c r="I15" s="17">
        <f t="shared" si="0"/>
        <v>179190</v>
      </c>
      <c r="J15" s="38"/>
    </row>
    <row r="16" spans="2:10" ht="15" customHeight="1">
      <c r="B16" s="9" t="s">
        <v>70</v>
      </c>
      <c r="C16" s="10">
        <v>1</v>
      </c>
      <c r="D16" s="14">
        <v>450380</v>
      </c>
      <c r="E16" s="38"/>
      <c r="F16" s="8"/>
      <c r="G16" s="9" t="s">
        <v>70</v>
      </c>
      <c r="H16" s="39">
        <v>0.5</v>
      </c>
      <c r="I16" s="17">
        <f t="shared" si="0"/>
        <v>225190</v>
      </c>
      <c r="J16" s="38"/>
    </row>
    <row r="17" spans="2:10" ht="15" customHeight="1" thickBot="1">
      <c r="B17" s="4" t="s">
        <v>71</v>
      </c>
      <c r="C17" s="11">
        <v>1</v>
      </c>
      <c r="D17" s="15">
        <v>43965</v>
      </c>
      <c r="E17" s="38"/>
      <c r="F17" s="8"/>
      <c r="G17" s="4" t="s">
        <v>71</v>
      </c>
      <c r="H17" s="39">
        <v>0.5</v>
      </c>
      <c r="I17" s="40">
        <f t="shared" si="0"/>
        <v>21982.5</v>
      </c>
      <c r="J17" s="38"/>
    </row>
    <row r="18" spans="2:10" ht="30.75" customHeight="1" thickBot="1">
      <c r="B18" s="41" t="s">
        <v>49</v>
      </c>
      <c r="C18" s="128" t="s">
        <v>0</v>
      </c>
      <c r="D18" s="42">
        <f>D11+D14+D15+D16+D17</f>
        <v>1121581</v>
      </c>
      <c r="E18" s="31" t="s">
        <v>60</v>
      </c>
      <c r="F18" s="8"/>
      <c r="G18" s="43" t="s">
        <v>49</v>
      </c>
      <c r="H18" s="131" t="s">
        <v>0</v>
      </c>
      <c r="I18" s="44">
        <f>I11+I14+I15+I16+I17</f>
        <v>560790.5</v>
      </c>
      <c r="J18" s="76" t="s">
        <v>60</v>
      </c>
    </row>
    <row r="19" spans="2:10" ht="30.75" customHeight="1" thickBot="1">
      <c r="B19" s="41" t="s">
        <v>50</v>
      </c>
      <c r="C19" s="129"/>
      <c r="D19" s="42">
        <f>D12+D14+D15+D16+D17</f>
        <v>1143716.6000000001</v>
      </c>
      <c r="E19" s="46" t="s">
        <v>51</v>
      </c>
      <c r="F19" s="8"/>
      <c r="G19" s="43" t="s">
        <v>50</v>
      </c>
      <c r="H19" s="132"/>
      <c r="I19" s="44">
        <f>I12+I14+I15+I16+I17</f>
        <v>571858.30000000005</v>
      </c>
      <c r="J19" s="45" t="s">
        <v>51</v>
      </c>
    </row>
    <row r="20" spans="2:10" ht="30.75" customHeight="1" thickBot="1">
      <c r="B20" s="47" t="s">
        <v>52</v>
      </c>
      <c r="C20" s="130"/>
      <c r="D20" s="48">
        <f>D13+D14+D15+D16+D17</f>
        <v>1168065.76</v>
      </c>
      <c r="E20" s="49" t="s">
        <v>53</v>
      </c>
      <c r="F20" s="8"/>
      <c r="G20" s="43" t="s">
        <v>52</v>
      </c>
      <c r="H20" s="133"/>
      <c r="I20" s="44">
        <f>I13+I14+I15+I16+I17</f>
        <v>584032.88</v>
      </c>
      <c r="J20" s="45" t="s">
        <v>53</v>
      </c>
    </row>
    <row r="21" spans="2:10" ht="16.5" thickBot="1">
      <c r="B21" s="2"/>
      <c r="C21" s="2"/>
      <c r="D21" s="2"/>
      <c r="E21" s="2"/>
      <c r="F21" s="8"/>
      <c r="G21" s="134" t="s">
        <v>54</v>
      </c>
      <c r="H21" s="135"/>
      <c r="I21" s="135"/>
      <c r="J21" s="136"/>
    </row>
    <row r="22" spans="2:10" ht="15.75" customHeight="1" thickBot="1">
      <c r="B22" s="2"/>
      <c r="C22" s="2"/>
      <c r="D22" s="2"/>
      <c r="E22" s="2"/>
      <c r="F22" s="8"/>
      <c r="G22" s="6" t="s">
        <v>68</v>
      </c>
      <c r="H22" s="7">
        <v>0.5</v>
      </c>
      <c r="I22" s="16">
        <f>D11/2</f>
        <v>110678</v>
      </c>
      <c r="J22" s="60"/>
    </row>
    <row r="23" spans="2:10" ht="15.75" customHeight="1" thickBot="1">
      <c r="B23" s="32" t="s">
        <v>5</v>
      </c>
      <c r="C23" s="33"/>
      <c r="D23" s="2"/>
      <c r="E23" s="2"/>
      <c r="F23" s="8"/>
      <c r="G23" s="9" t="s">
        <v>47</v>
      </c>
      <c r="H23" s="10">
        <v>0.55000000000000004</v>
      </c>
      <c r="I23" s="14">
        <f>I22*1.1</f>
        <v>121745.8</v>
      </c>
      <c r="J23" s="51"/>
    </row>
    <row r="24" spans="2:10" ht="15.75" customHeight="1">
      <c r="B24" s="6" t="s">
        <v>18</v>
      </c>
      <c r="C24" s="69">
        <v>200487</v>
      </c>
      <c r="D24" s="2"/>
      <c r="E24" s="2"/>
      <c r="F24" s="8"/>
      <c r="G24" s="9" t="s">
        <v>48</v>
      </c>
      <c r="H24" s="10">
        <v>0.6</v>
      </c>
      <c r="I24" s="14">
        <f>I23*1.1</f>
        <v>133920.38</v>
      </c>
      <c r="J24" s="51"/>
    </row>
    <row r="25" spans="2:10">
      <c r="B25" s="82" t="s">
        <v>75</v>
      </c>
      <c r="C25" s="63">
        <v>5500</v>
      </c>
      <c r="D25" s="2"/>
      <c r="E25" s="2"/>
      <c r="F25" s="8"/>
      <c r="G25" s="9" t="s">
        <v>67</v>
      </c>
      <c r="H25" s="10">
        <v>0.5</v>
      </c>
      <c r="I25" s="17">
        <f>D14/2</f>
        <v>23750</v>
      </c>
      <c r="J25" s="51"/>
    </row>
    <row r="26" spans="2:10" ht="30">
      <c r="B26" s="83" t="s">
        <v>76</v>
      </c>
      <c r="C26" s="63">
        <v>14494</v>
      </c>
      <c r="D26" s="2"/>
      <c r="E26" s="2"/>
      <c r="F26" s="8"/>
      <c r="G26" s="52" t="s">
        <v>69</v>
      </c>
      <c r="H26" s="10">
        <v>0.5</v>
      </c>
      <c r="I26" s="63">
        <f>D15/2</f>
        <v>179190</v>
      </c>
      <c r="J26" s="51"/>
    </row>
    <row r="27" spans="2:10">
      <c r="B27" s="82" t="s">
        <v>77</v>
      </c>
      <c r="C27" s="63">
        <v>8800</v>
      </c>
      <c r="D27" s="18"/>
      <c r="E27" s="2"/>
      <c r="F27" s="2"/>
      <c r="G27" s="9" t="s">
        <v>70</v>
      </c>
      <c r="H27" s="10">
        <v>0.5</v>
      </c>
      <c r="I27" s="63">
        <f>D16/2</f>
        <v>225190</v>
      </c>
      <c r="J27" s="51"/>
    </row>
    <row r="28" spans="2:10" ht="30.75" thickBot="1">
      <c r="B28" s="20" t="s">
        <v>23</v>
      </c>
      <c r="C28" s="63">
        <v>49447</v>
      </c>
      <c r="E28" s="2"/>
      <c r="F28" s="2"/>
      <c r="G28" s="89" t="s">
        <v>71</v>
      </c>
      <c r="H28" s="11">
        <v>0.5</v>
      </c>
      <c r="I28" s="72">
        <f>D17/2</f>
        <v>21982.5</v>
      </c>
      <c r="J28" s="51"/>
    </row>
    <row r="29" spans="2:10" ht="30.75" thickBot="1">
      <c r="B29" s="75" t="s">
        <v>19</v>
      </c>
      <c r="C29" s="74">
        <f>SUM(C24:C28)</f>
        <v>278728</v>
      </c>
      <c r="E29" s="2"/>
      <c r="F29" s="2"/>
      <c r="G29" s="43" t="s">
        <v>55</v>
      </c>
      <c r="H29" s="131" t="s">
        <v>0</v>
      </c>
      <c r="I29" s="44">
        <f>I22+I25+I26+I27+I28</f>
        <v>560790.5</v>
      </c>
      <c r="J29" s="45" t="s">
        <v>78</v>
      </c>
    </row>
    <row r="30" spans="2:10" ht="30.75" thickBot="1">
      <c r="E30" s="2"/>
      <c r="F30" s="2"/>
      <c r="G30" s="43" t="s">
        <v>56</v>
      </c>
      <c r="H30" s="132"/>
      <c r="I30" s="44">
        <f>I23+I25+I26+I27+I28</f>
        <v>571858.30000000005</v>
      </c>
      <c r="J30" s="45" t="s">
        <v>78</v>
      </c>
    </row>
    <row r="31" spans="2:10" ht="30.75" thickBot="1">
      <c r="E31" s="2"/>
      <c r="F31" s="2"/>
      <c r="G31" s="43" t="s">
        <v>57</v>
      </c>
      <c r="H31" s="133"/>
      <c r="I31" s="44">
        <f>I24+I25+I26+I27+I28</f>
        <v>584032.88</v>
      </c>
      <c r="J31" s="45" t="s">
        <v>78</v>
      </c>
    </row>
    <row r="32" spans="2:10">
      <c r="E32" s="2"/>
      <c r="F32" s="2"/>
    </row>
    <row r="33" spans="2:10" ht="15.75" thickBot="1">
      <c r="B33" s="2"/>
      <c r="C33" s="2"/>
      <c r="D33" s="2"/>
      <c r="E33" s="12"/>
      <c r="F33" s="12"/>
      <c r="G33" s="2"/>
      <c r="H33" s="2"/>
      <c r="I33" s="2"/>
      <c r="J33" s="2"/>
    </row>
    <row r="34" spans="2:10" ht="21.75" customHeight="1" thickBot="1">
      <c r="B34" s="139" t="s">
        <v>20</v>
      </c>
      <c r="C34" s="140"/>
      <c r="D34" s="140"/>
      <c r="E34" s="140"/>
      <c r="F34" s="140"/>
      <c r="G34" s="140"/>
      <c r="H34" s="140"/>
      <c r="I34" s="141"/>
      <c r="J34" s="2"/>
    </row>
    <row r="35" spans="2:10" ht="32.25" thickBot="1">
      <c r="B35" s="26" t="s">
        <v>2</v>
      </c>
      <c r="C35" s="54" t="s">
        <v>6</v>
      </c>
      <c r="D35" s="22"/>
      <c r="E35" s="22"/>
      <c r="F35" s="23"/>
      <c r="G35" s="163" t="s">
        <v>7</v>
      </c>
      <c r="H35" s="164"/>
      <c r="I35" s="165"/>
      <c r="J35" s="2"/>
    </row>
    <row r="36" spans="2:10" ht="60.75" thickBot="1">
      <c r="B36" s="70" t="s">
        <v>65</v>
      </c>
      <c r="C36" s="64">
        <v>60000</v>
      </c>
      <c r="F36" s="2"/>
      <c r="G36" s="5" t="s">
        <v>58</v>
      </c>
      <c r="H36" s="5" t="s">
        <v>8</v>
      </c>
      <c r="I36" s="5" t="s">
        <v>9</v>
      </c>
      <c r="J36" s="2"/>
    </row>
    <row r="37" spans="2:10" ht="45">
      <c r="B37" s="29" t="s">
        <v>66</v>
      </c>
      <c r="C37" s="65">
        <v>60000</v>
      </c>
      <c r="G37" s="90" t="s">
        <v>10</v>
      </c>
      <c r="H37" s="66">
        <v>164359</v>
      </c>
      <c r="I37" s="66">
        <f>H37*60%</f>
        <v>98615.4</v>
      </c>
    </row>
    <row r="38" spans="2:10" ht="30.75" thickBot="1">
      <c r="B38" s="92" t="s">
        <v>84</v>
      </c>
      <c r="C38" s="68">
        <v>150000</v>
      </c>
      <c r="G38" s="67" t="s">
        <v>11</v>
      </c>
      <c r="H38" s="55">
        <v>254325</v>
      </c>
      <c r="I38" s="55">
        <f>H38*60%</f>
        <v>152595</v>
      </c>
      <c r="J38" s="122" t="s">
        <v>43</v>
      </c>
    </row>
    <row r="39" spans="2:10">
      <c r="G39" s="67" t="s">
        <v>12</v>
      </c>
      <c r="H39" s="55">
        <v>264704</v>
      </c>
      <c r="I39" s="55">
        <f>H39*60%</f>
        <v>158822.39999999999</v>
      </c>
    </row>
    <row r="40" spans="2:10" ht="16.5" thickBot="1">
      <c r="G40" s="91" t="s">
        <v>13</v>
      </c>
      <c r="H40" s="56">
        <v>271626</v>
      </c>
      <c r="I40" s="56">
        <f>H40*60%</f>
        <v>162975.6</v>
      </c>
      <c r="J40" s="57"/>
    </row>
    <row r="41" spans="2:10" ht="32.25" customHeight="1"/>
    <row r="42" spans="2:10" ht="32.25" customHeight="1"/>
  </sheetData>
  <mergeCells count="13">
    <mergeCell ref="G35:I35"/>
    <mergeCell ref="B2:J2"/>
    <mergeCell ref="B3:J3"/>
    <mergeCell ref="B4:J4"/>
    <mergeCell ref="B5:J5"/>
    <mergeCell ref="B9:E9"/>
    <mergeCell ref="G9:J9"/>
    <mergeCell ref="C18:C20"/>
    <mergeCell ref="H18:H20"/>
    <mergeCell ref="G21:J21"/>
    <mergeCell ref="H29:H31"/>
    <mergeCell ref="B34:I34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42"/>
  <sheetViews>
    <sheetView zoomScaleNormal="100" workbookViewId="0">
      <selection activeCell="B14" sqref="B14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44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30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216000</v>
      </c>
      <c r="E11" s="36"/>
      <c r="F11" s="8"/>
      <c r="G11" s="6" t="s">
        <v>68</v>
      </c>
      <c r="H11" s="37">
        <v>0.5</v>
      </c>
      <c r="I11" s="16">
        <f>D11/2</f>
        <v>108000</v>
      </c>
      <c r="J11" s="36"/>
    </row>
    <row r="12" spans="2:10" ht="15" customHeight="1">
      <c r="B12" s="9" t="s">
        <v>47</v>
      </c>
      <c r="C12" s="10">
        <v>1.1000000000000001</v>
      </c>
      <c r="D12" s="14">
        <f>D11*1.1</f>
        <v>237600.00000000003</v>
      </c>
      <c r="E12" s="38"/>
      <c r="F12" s="8"/>
      <c r="G12" s="9" t="s">
        <v>47</v>
      </c>
      <c r="H12" s="10">
        <v>0.55000000000000004</v>
      </c>
      <c r="I12" s="14">
        <f>I11*1.1</f>
        <v>118800.00000000001</v>
      </c>
      <c r="J12" s="38"/>
    </row>
    <row r="13" spans="2:10" ht="15" customHeight="1">
      <c r="B13" s="9" t="s">
        <v>48</v>
      </c>
      <c r="C13" s="10">
        <v>1.2</v>
      </c>
      <c r="D13" s="14">
        <f>D12*1.1</f>
        <v>261360.00000000006</v>
      </c>
      <c r="E13" s="38"/>
      <c r="F13" s="8"/>
      <c r="G13" s="9" t="s">
        <v>48</v>
      </c>
      <c r="H13" s="10">
        <v>0.6</v>
      </c>
      <c r="I13" s="14">
        <f>I12*1.1</f>
        <v>130680.00000000003</v>
      </c>
      <c r="J13" s="38"/>
    </row>
    <row r="14" spans="2:10" ht="15" customHeight="1">
      <c r="B14" s="9" t="s">
        <v>67</v>
      </c>
      <c r="C14" s="10">
        <v>1</v>
      </c>
      <c r="D14" s="14">
        <v>47500</v>
      </c>
      <c r="E14" s="38"/>
      <c r="F14" s="8"/>
      <c r="G14" s="9" t="s">
        <v>67</v>
      </c>
      <c r="H14" s="39">
        <v>0.5</v>
      </c>
      <c r="I14" s="17">
        <f t="shared" ref="I14:I17" si="0">D14/2</f>
        <v>23750</v>
      </c>
      <c r="J14" s="38"/>
    </row>
    <row r="15" spans="2:10" ht="15" customHeight="1">
      <c r="B15" s="9" t="s">
        <v>69</v>
      </c>
      <c r="C15" s="10">
        <v>1</v>
      </c>
      <c r="D15" s="14">
        <v>358380</v>
      </c>
      <c r="E15" s="38"/>
      <c r="F15" s="8"/>
      <c r="G15" s="9" t="s">
        <v>69</v>
      </c>
      <c r="H15" s="39">
        <v>0.5</v>
      </c>
      <c r="I15" s="17">
        <f t="shared" si="0"/>
        <v>179190</v>
      </c>
      <c r="J15" s="38"/>
    </row>
    <row r="16" spans="2:10" ht="15" customHeight="1">
      <c r="B16" s="9" t="s">
        <v>70</v>
      </c>
      <c r="C16" s="10">
        <v>1</v>
      </c>
      <c r="D16" s="14">
        <v>450380</v>
      </c>
      <c r="E16" s="38"/>
      <c r="F16" s="8"/>
      <c r="G16" s="9" t="s">
        <v>70</v>
      </c>
      <c r="H16" s="39">
        <v>0.5</v>
      </c>
      <c r="I16" s="17">
        <f t="shared" si="0"/>
        <v>225190</v>
      </c>
      <c r="J16" s="38"/>
    </row>
    <row r="17" spans="2:10" ht="15" customHeight="1" thickBot="1">
      <c r="B17" s="4" t="s">
        <v>71</v>
      </c>
      <c r="C17" s="11">
        <v>1</v>
      </c>
      <c r="D17" s="15">
        <v>43965</v>
      </c>
      <c r="E17" s="38"/>
      <c r="F17" s="8"/>
      <c r="G17" s="4" t="s">
        <v>71</v>
      </c>
      <c r="H17" s="39">
        <v>0.5</v>
      </c>
      <c r="I17" s="40">
        <f t="shared" si="0"/>
        <v>21982.5</v>
      </c>
      <c r="J17" s="38"/>
    </row>
    <row r="18" spans="2:10" ht="30.75" customHeight="1" thickBot="1">
      <c r="B18" s="41" t="s">
        <v>49</v>
      </c>
      <c r="C18" s="128" t="s">
        <v>0</v>
      </c>
      <c r="D18" s="42">
        <f>D11+D14+D15+D16+D17</f>
        <v>1116225</v>
      </c>
      <c r="E18" s="31" t="s">
        <v>60</v>
      </c>
      <c r="F18" s="8"/>
      <c r="G18" s="43" t="s">
        <v>49</v>
      </c>
      <c r="H18" s="131" t="s">
        <v>0</v>
      </c>
      <c r="I18" s="44">
        <f>I11+I14+I15+I16+I17</f>
        <v>558112.5</v>
      </c>
      <c r="J18" s="76" t="s">
        <v>60</v>
      </c>
    </row>
    <row r="19" spans="2:10" ht="30.75" customHeight="1" thickBot="1">
      <c r="B19" s="41" t="s">
        <v>50</v>
      </c>
      <c r="C19" s="129"/>
      <c r="D19" s="42">
        <f>D12+D14+D15+D16+D17</f>
        <v>1137825</v>
      </c>
      <c r="E19" s="46" t="s">
        <v>51</v>
      </c>
      <c r="F19" s="8"/>
      <c r="G19" s="43" t="s">
        <v>50</v>
      </c>
      <c r="H19" s="132"/>
      <c r="I19" s="44">
        <f>I12+I14+I15+I16+I17</f>
        <v>568912.5</v>
      </c>
      <c r="J19" s="45" t="s">
        <v>51</v>
      </c>
    </row>
    <row r="20" spans="2:10" ht="30.75" customHeight="1" thickBot="1">
      <c r="B20" s="47" t="s">
        <v>52</v>
      </c>
      <c r="C20" s="130"/>
      <c r="D20" s="48">
        <f>D13+D14+D15+D16+D17</f>
        <v>1161585</v>
      </c>
      <c r="E20" s="49" t="s">
        <v>53</v>
      </c>
      <c r="F20" s="8"/>
      <c r="G20" s="43" t="s">
        <v>52</v>
      </c>
      <c r="H20" s="133"/>
      <c r="I20" s="44">
        <f>I13+I14+I15+I16+I17</f>
        <v>580792.5</v>
      </c>
      <c r="J20" s="45" t="s">
        <v>53</v>
      </c>
    </row>
    <row r="21" spans="2:10" ht="16.5" thickBot="1">
      <c r="B21" s="2"/>
      <c r="C21" s="2"/>
      <c r="D21" s="2"/>
      <c r="E21" s="2"/>
      <c r="F21" s="8"/>
      <c r="G21" s="134" t="s">
        <v>54</v>
      </c>
      <c r="H21" s="135"/>
      <c r="I21" s="135"/>
      <c r="J21" s="136"/>
    </row>
    <row r="22" spans="2:10" ht="15.75" customHeight="1" thickBot="1">
      <c r="B22" s="2"/>
      <c r="C22" s="2"/>
      <c r="D22" s="2"/>
      <c r="E22" s="2"/>
      <c r="F22" s="8"/>
      <c r="G22" s="6" t="s">
        <v>68</v>
      </c>
      <c r="H22" s="7">
        <v>0.5</v>
      </c>
      <c r="I22" s="16">
        <f>D11/2</f>
        <v>108000</v>
      </c>
      <c r="J22" s="60"/>
    </row>
    <row r="23" spans="2:10" ht="15.75" customHeight="1" thickBot="1">
      <c r="B23" s="32" t="s">
        <v>5</v>
      </c>
      <c r="C23" s="33"/>
      <c r="D23" s="2"/>
      <c r="E23" s="2"/>
      <c r="F23" s="8"/>
      <c r="G23" s="9" t="s">
        <v>47</v>
      </c>
      <c r="H23" s="10">
        <v>0.55000000000000004</v>
      </c>
      <c r="I23" s="14">
        <f>I22*1.1</f>
        <v>118800.00000000001</v>
      </c>
      <c r="J23" s="51"/>
    </row>
    <row r="24" spans="2:10" ht="15.75" customHeight="1">
      <c r="B24" s="6" t="s">
        <v>18</v>
      </c>
      <c r="C24" s="69">
        <v>200487</v>
      </c>
      <c r="D24" s="2"/>
      <c r="E24" s="2"/>
      <c r="F24" s="8"/>
      <c r="G24" s="9" t="s">
        <v>48</v>
      </c>
      <c r="H24" s="10">
        <v>0.6</v>
      </c>
      <c r="I24" s="14">
        <f>I23*1.1</f>
        <v>130680.00000000003</v>
      </c>
      <c r="J24" s="51"/>
    </row>
    <row r="25" spans="2:10">
      <c r="B25" s="82" t="s">
        <v>75</v>
      </c>
      <c r="C25" s="63">
        <v>5500</v>
      </c>
      <c r="D25" s="2"/>
      <c r="E25" s="2"/>
      <c r="F25" s="8"/>
      <c r="G25" s="9" t="s">
        <v>67</v>
      </c>
      <c r="H25" s="10">
        <v>0.5</v>
      </c>
      <c r="I25" s="17">
        <f>D14/2</f>
        <v>23750</v>
      </c>
      <c r="J25" s="51"/>
    </row>
    <row r="26" spans="2:10" ht="30">
      <c r="B26" s="83" t="s">
        <v>76</v>
      </c>
      <c r="C26" s="63">
        <v>14494</v>
      </c>
      <c r="D26" s="2"/>
      <c r="E26" s="2"/>
      <c r="F26" s="8"/>
      <c r="G26" s="52" t="s">
        <v>69</v>
      </c>
      <c r="H26" s="10">
        <v>0.5</v>
      </c>
      <c r="I26" s="63">
        <f>D15/2</f>
        <v>179190</v>
      </c>
      <c r="J26" s="51"/>
    </row>
    <row r="27" spans="2:10">
      <c r="B27" s="82" t="s">
        <v>77</v>
      </c>
      <c r="C27" s="63">
        <v>8800</v>
      </c>
      <c r="D27" s="18"/>
      <c r="E27" s="2"/>
      <c r="F27" s="2"/>
      <c r="G27" s="9" t="s">
        <v>70</v>
      </c>
      <c r="H27" s="10">
        <v>0.5</v>
      </c>
      <c r="I27" s="63">
        <f>D16/2</f>
        <v>225190</v>
      </c>
      <c r="J27" s="51"/>
    </row>
    <row r="28" spans="2:10" ht="30.75" thickBot="1">
      <c r="B28" s="20" t="s">
        <v>23</v>
      </c>
      <c r="C28" s="63">
        <v>49447</v>
      </c>
      <c r="E28" s="2"/>
      <c r="F28" s="2"/>
      <c r="G28" s="89" t="s">
        <v>71</v>
      </c>
      <c r="H28" s="11">
        <v>0.5</v>
      </c>
      <c r="I28" s="72">
        <f>D17/2</f>
        <v>21982.5</v>
      </c>
      <c r="J28" s="51"/>
    </row>
    <row r="29" spans="2:10" ht="30.75" thickBot="1">
      <c r="B29" s="75" t="s">
        <v>19</v>
      </c>
      <c r="C29" s="74">
        <f>SUM(C24:C28)</f>
        <v>278728</v>
      </c>
      <c r="E29" s="2"/>
      <c r="F29" s="2"/>
      <c r="G29" s="43" t="s">
        <v>55</v>
      </c>
      <c r="H29" s="131" t="s">
        <v>0</v>
      </c>
      <c r="I29" s="44">
        <f>I22+I25+I26+I27+I28</f>
        <v>558112.5</v>
      </c>
      <c r="J29" s="45" t="s">
        <v>78</v>
      </c>
    </row>
    <row r="30" spans="2:10" ht="30.75" thickBot="1">
      <c r="E30" s="2"/>
      <c r="F30" s="2"/>
      <c r="G30" s="43" t="s">
        <v>56</v>
      </c>
      <c r="H30" s="132"/>
      <c r="I30" s="44">
        <f>I23+I25+I26+I27+I28</f>
        <v>568912.5</v>
      </c>
      <c r="J30" s="45" t="s">
        <v>78</v>
      </c>
    </row>
    <row r="31" spans="2:10" ht="30.75" thickBot="1">
      <c r="E31" s="2"/>
      <c r="F31" s="2"/>
      <c r="G31" s="43" t="s">
        <v>57</v>
      </c>
      <c r="H31" s="133"/>
      <c r="I31" s="44">
        <f>I24+I25+I26+I27+I28</f>
        <v>580792.5</v>
      </c>
      <c r="J31" s="45" t="s">
        <v>78</v>
      </c>
    </row>
    <row r="32" spans="2:10">
      <c r="E32" s="2"/>
      <c r="F32" s="2"/>
    </row>
    <row r="33" spans="2:10" ht="15.75" thickBot="1">
      <c r="B33" s="2"/>
      <c r="C33" s="2"/>
      <c r="D33" s="2"/>
      <c r="E33" s="12"/>
      <c r="F33" s="12"/>
      <c r="G33" s="2"/>
      <c r="H33" s="2"/>
      <c r="I33" s="2"/>
      <c r="J33" s="2"/>
    </row>
    <row r="34" spans="2:10" ht="21.75" customHeight="1" thickBot="1">
      <c r="B34" s="139" t="s">
        <v>20</v>
      </c>
      <c r="C34" s="140"/>
      <c r="D34" s="140"/>
      <c r="E34" s="140"/>
      <c r="F34" s="140"/>
      <c r="G34" s="140"/>
      <c r="H34" s="140"/>
      <c r="I34" s="141"/>
      <c r="J34" s="2"/>
    </row>
    <row r="35" spans="2:10" ht="32.25" thickBot="1">
      <c r="B35" s="26" t="s">
        <v>2</v>
      </c>
      <c r="C35" s="54" t="s">
        <v>6</v>
      </c>
      <c r="D35" s="22"/>
      <c r="E35" s="22"/>
      <c r="F35" s="23"/>
      <c r="G35" s="163" t="s">
        <v>7</v>
      </c>
      <c r="H35" s="164"/>
      <c r="I35" s="165"/>
      <c r="J35" s="2"/>
    </row>
    <row r="36" spans="2:10" ht="60.75" thickBot="1">
      <c r="B36" s="70" t="s">
        <v>65</v>
      </c>
      <c r="C36" s="64">
        <v>60000</v>
      </c>
      <c r="F36" s="2"/>
      <c r="G36" s="5" t="s">
        <v>58</v>
      </c>
      <c r="H36" s="5" t="s">
        <v>8</v>
      </c>
      <c r="I36" s="5" t="s">
        <v>9</v>
      </c>
      <c r="J36" s="2"/>
    </row>
    <row r="37" spans="2:10" ht="45">
      <c r="B37" s="29" t="s">
        <v>66</v>
      </c>
      <c r="C37" s="65">
        <v>60000</v>
      </c>
      <c r="G37" s="90" t="s">
        <v>10</v>
      </c>
      <c r="H37" s="66">
        <v>164359</v>
      </c>
      <c r="I37" s="66">
        <f>H37*60%</f>
        <v>98615.4</v>
      </c>
    </row>
    <row r="38" spans="2:10" ht="30.75" thickBot="1">
      <c r="B38" s="92" t="s">
        <v>84</v>
      </c>
      <c r="C38" s="68">
        <v>150000</v>
      </c>
      <c r="G38" s="67" t="s">
        <v>11</v>
      </c>
      <c r="H38" s="55">
        <v>254325</v>
      </c>
      <c r="I38" s="55">
        <f>H38*60%</f>
        <v>152595</v>
      </c>
      <c r="J38" s="122" t="s">
        <v>43</v>
      </c>
    </row>
    <row r="39" spans="2:10">
      <c r="G39" s="67" t="s">
        <v>12</v>
      </c>
      <c r="H39" s="55">
        <v>264704</v>
      </c>
      <c r="I39" s="55">
        <f>H39*60%</f>
        <v>158822.39999999999</v>
      </c>
    </row>
    <row r="40" spans="2:10" ht="17.25" customHeight="1" thickBot="1">
      <c r="G40" s="91" t="s">
        <v>13</v>
      </c>
      <c r="H40" s="56">
        <v>271626</v>
      </c>
      <c r="I40" s="56">
        <f>H40*60%</f>
        <v>162975.6</v>
      </c>
      <c r="J40" s="57"/>
    </row>
    <row r="41" spans="2:10" ht="32.25" customHeight="1"/>
    <row r="42" spans="2:10" ht="32.25" customHeight="1"/>
  </sheetData>
  <mergeCells count="13">
    <mergeCell ref="G35:I35"/>
    <mergeCell ref="B2:J2"/>
    <mergeCell ref="B3:J3"/>
    <mergeCell ref="B4:J4"/>
    <mergeCell ref="B5:J5"/>
    <mergeCell ref="B9:E9"/>
    <mergeCell ref="G9:J9"/>
    <mergeCell ref="C18:C20"/>
    <mergeCell ref="H18:H20"/>
    <mergeCell ref="G21:J21"/>
    <mergeCell ref="H29:H31"/>
    <mergeCell ref="B34:I34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42"/>
  <sheetViews>
    <sheetView zoomScaleNormal="100" workbookViewId="0">
      <selection activeCell="B11" sqref="B11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44</v>
      </c>
      <c r="C4" s="161"/>
      <c r="D4" s="161"/>
      <c r="E4" s="161"/>
      <c r="F4" s="161"/>
      <c r="G4" s="161"/>
      <c r="H4" s="161"/>
      <c r="I4" s="161"/>
      <c r="J4" s="162"/>
    </row>
    <row r="5" spans="2:10" ht="15.75">
      <c r="B5" s="160" t="s">
        <v>31</v>
      </c>
      <c r="C5" s="161"/>
      <c r="D5" s="161"/>
      <c r="E5" s="161"/>
      <c r="F5" s="161"/>
      <c r="G5" s="161"/>
      <c r="H5" s="161"/>
      <c r="I5" s="161"/>
      <c r="J5" s="162"/>
    </row>
    <row r="6" spans="2:10" ht="16.5" thickBot="1">
      <c r="B6" s="93"/>
      <c r="C6" s="94"/>
      <c r="D6" s="94"/>
      <c r="E6" s="94"/>
      <c r="F6" s="94"/>
      <c r="G6" s="94"/>
      <c r="H6" s="94"/>
      <c r="I6" s="94"/>
      <c r="J6" s="95"/>
    </row>
    <row r="7" spans="2:10" ht="15.95" customHeight="1" thickBot="1">
      <c r="B7" s="154" t="s">
        <v>61</v>
      </c>
      <c r="C7" s="155"/>
      <c r="D7" s="155"/>
      <c r="E7" s="155"/>
      <c r="F7" s="155"/>
      <c r="G7" s="155"/>
      <c r="H7" s="155"/>
      <c r="I7" s="155"/>
      <c r="J7" s="156"/>
    </row>
    <row r="8" spans="2:10" ht="15.95" customHeight="1" thickBot="1">
      <c r="B8" s="113"/>
      <c r="C8" s="114"/>
      <c r="D8" s="114"/>
      <c r="E8" s="114"/>
      <c r="F8" s="115"/>
      <c r="G8" s="114"/>
      <c r="H8" s="114"/>
      <c r="I8" s="114"/>
      <c r="J8" s="116"/>
    </row>
    <row r="9" spans="2:10" ht="16.5" thickBot="1">
      <c r="B9" s="148" t="s">
        <v>45</v>
      </c>
      <c r="C9" s="149"/>
      <c r="D9" s="149"/>
      <c r="E9" s="150"/>
      <c r="F9" s="2"/>
      <c r="G9" s="151" t="s">
        <v>46</v>
      </c>
      <c r="H9" s="152"/>
      <c r="I9" s="152"/>
      <c r="J9" s="153"/>
    </row>
    <row r="10" spans="2:10" ht="15.75" customHeight="1" thickBot="1">
      <c r="B10" s="34" t="s">
        <v>2</v>
      </c>
      <c r="C10" s="21" t="s">
        <v>3</v>
      </c>
      <c r="D10" s="21" t="s">
        <v>4</v>
      </c>
      <c r="E10" s="21" t="s">
        <v>1</v>
      </c>
      <c r="F10" s="2"/>
      <c r="G10" s="35" t="s">
        <v>2</v>
      </c>
      <c r="H10" s="35" t="s">
        <v>3</v>
      </c>
      <c r="I10" s="35" t="s">
        <v>4</v>
      </c>
      <c r="J10" s="35" t="s">
        <v>1</v>
      </c>
    </row>
    <row r="11" spans="2:10" ht="15" customHeight="1">
      <c r="B11" s="6" t="s">
        <v>68</v>
      </c>
      <c r="C11" s="7">
        <v>1</v>
      </c>
      <c r="D11" s="13">
        <v>216000</v>
      </c>
      <c r="E11" s="36"/>
      <c r="F11" s="8"/>
      <c r="G11" s="6" t="s">
        <v>68</v>
      </c>
      <c r="H11" s="37">
        <v>0.5</v>
      </c>
      <c r="I11" s="16">
        <f>D11/2</f>
        <v>108000</v>
      </c>
      <c r="J11" s="36"/>
    </row>
    <row r="12" spans="2:10" ht="15" customHeight="1">
      <c r="B12" s="9" t="s">
        <v>47</v>
      </c>
      <c r="C12" s="10">
        <v>1.1000000000000001</v>
      </c>
      <c r="D12" s="14">
        <f>D11*1.1</f>
        <v>237600.00000000003</v>
      </c>
      <c r="E12" s="38"/>
      <c r="F12" s="8"/>
      <c r="G12" s="9" t="s">
        <v>47</v>
      </c>
      <c r="H12" s="10">
        <v>0.55000000000000004</v>
      </c>
      <c r="I12" s="14">
        <f>I11*1.1</f>
        <v>118800.00000000001</v>
      </c>
      <c r="J12" s="38"/>
    </row>
    <row r="13" spans="2:10" ht="15" customHeight="1">
      <c r="B13" s="9" t="s">
        <v>48</v>
      </c>
      <c r="C13" s="10">
        <v>1.2</v>
      </c>
      <c r="D13" s="14">
        <f>D12*1.1</f>
        <v>261360.00000000006</v>
      </c>
      <c r="E13" s="38"/>
      <c r="F13" s="8"/>
      <c r="G13" s="9" t="s">
        <v>48</v>
      </c>
      <c r="H13" s="10">
        <v>0.6</v>
      </c>
      <c r="I13" s="14">
        <f>I12*1.1</f>
        <v>130680.00000000003</v>
      </c>
      <c r="J13" s="38"/>
    </row>
    <row r="14" spans="2:10" ht="15" customHeight="1">
      <c r="B14" s="9" t="s">
        <v>67</v>
      </c>
      <c r="C14" s="10">
        <v>1</v>
      </c>
      <c r="D14" s="14">
        <v>47500</v>
      </c>
      <c r="E14" s="38"/>
      <c r="F14" s="8"/>
      <c r="G14" s="9" t="s">
        <v>67</v>
      </c>
      <c r="H14" s="39">
        <v>0.5</v>
      </c>
      <c r="I14" s="17">
        <f t="shared" ref="I14:I17" si="0">D14/2</f>
        <v>23750</v>
      </c>
      <c r="J14" s="38"/>
    </row>
    <row r="15" spans="2:10" ht="15" customHeight="1">
      <c r="B15" s="9" t="s">
        <v>69</v>
      </c>
      <c r="C15" s="10">
        <v>1</v>
      </c>
      <c r="D15" s="14">
        <v>358380</v>
      </c>
      <c r="E15" s="38"/>
      <c r="F15" s="8"/>
      <c r="G15" s="9" t="s">
        <v>69</v>
      </c>
      <c r="H15" s="39">
        <v>0.5</v>
      </c>
      <c r="I15" s="17">
        <f t="shared" si="0"/>
        <v>179190</v>
      </c>
      <c r="J15" s="38"/>
    </row>
    <row r="16" spans="2:10" ht="15" customHeight="1">
      <c r="B16" s="9" t="s">
        <v>70</v>
      </c>
      <c r="C16" s="10">
        <v>1</v>
      </c>
      <c r="D16" s="14">
        <v>450380</v>
      </c>
      <c r="E16" s="38"/>
      <c r="F16" s="8"/>
      <c r="G16" s="9" t="s">
        <v>70</v>
      </c>
      <c r="H16" s="39">
        <v>0.5</v>
      </c>
      <c r="I16" s="17">
        <f t="shared" si="0"/>
        <v>225190</v>
      </c>
      <c r="J16" s="38"/>
    </row>
    <row r="17" spans="2:10" ht="15" customHeight="1" thickBot="1">
      <c r="B17" s="4" t="s">
        <v>71</v>
      </c>
      <c r="C17" s="11">
        <v>1</v>
      </c>
      <c r="D17" s="15">
        <v>43965</v>
      </c>
      <c r="E17" s="38"/>
      <c r="F17" s="8"/>
      <c r="G17" s="4" t="s">
        <v>71</v>
      </c>
      <c r="H17" s="39">
        <v>0.5</v>
      </c>
      <c r="I17" s="40">
        <f t="shared" si="0"/>
        <v>21982.5</v>
      </c>
      <c r="J17" s="38"/>
    </row>
    <row r="18" spans="2:10" ht="30.75" customHeight="1" thickBot="1">
      <c r="B18" s="41" t="s">
        <v>49</v>
      </c>
      <c r="C18" s="128" t="s">
        <v>0</v>
      </c>
      <c r="D18" s="42">
        <f>D11+D14+D15+D16+D17</f>
        <v>1116225</v>
      </c>
      <c r="E18" s="31" t="s">
        <v>60</v>
      </c>
      <c r="F18" s="8"/>
      <c r="G18" s="43" t="s">
        <v>49</v>
      </c>
      <c r="H18" s="131" t="s">
        <v>0</v>
      </c>
      <c r="I18" s="44">
        <f>I11+I14+I15+I16+I17</f>
        <v>558112.5</v>
      </c>
      <c r="J18" s="76" t="s">
        <v>60</v>
      </c>
    </row>
    <row r="19" spans="2:10" ht="30.75" customHeight="1" thickBot="1">
      <c r="B19" s="41" t="s">
        <v>50</v>
      </c>
      <c r="C19" s="129"/>
      <c r="D19" s="42">
        <f>D12+D14+D15+D16+D17</f>
        <v>1137825</v>
      </c>
      <c r="E19" s="46" t="s">
        <v>51</v>
      </c>
      <c r="F19" s="8"/>
      <c r="G19" s="43" t="s">
        <v>50</v>
      </c>
      <c r="H19" s="132"/>
      <c r="I19" s="44">
        <f>I12+I14+I15+I16+I17</f>
        <v>568912.5</v>
      </c>
      <c r="J19" s="45" t="s">
        <v>51</v>
      </c>
    </row>
    <row r="20" spans="2:10" ht="30.75" customHeight="1" thickBot="1">
      <c r="B20" s="47" t="s">
        <v>52</v>
      </c>
      <c r="C20" s="130"/>
      <c r="D20" s="48">
        <f>D13+D14+D15+D16+D17</f>
        <v>1161585</v>
      </c>
      <c r="E20" s="49" t="s">
        <v>53</v>
      </c>
      <c r="F20" s="8"/>
      <c r="G20" s="43" t="s">
        <v>52</v>
      </c>
      <c r="H20" s="133"/>
      <c r="I20" s="44">
        <f>I13+I14+I15+I16+I17</f>
        <v>580792.5</v>
      </c>
      <c r="J20" s="45" t="s">
        <v>53</v>
      </c>
    </row>
    <row r="21" spans="2:10" ht="16.5" thickBot="1">
      <c r="B21" s="2"/>
      <c r="C21" s="2"/>
      <c r="D21" s="2"/>
      <c r="E21" s="2"/>
      <c r="F21" s="8"/>
      <c r="G21" s="134" t="s">
        <v>54</v>
      </c>
      <c r="H21" s="135"/>
      <c r="I21" s="135"/>
      <c r="J21" s="136"/>
    </row>
    <row r="22" spans="2:10" ht="15.75" customHeight="1" thickBot="1">
      <c r="B22" s="2"/>
      <c r="C22" s="2"/>
      <c r="D22" s="2"/>
      <c r="E22" s="2"/>
      <c r="F22" s="8"/>
      <c r="G22" s="6" t="s">
        <v>68</v>
      </c>
      <c r="H22" s="7">
        <v>0.5</v>
      </c>
      <c r="I22" s="16">
        <f>D11/2</f>
        <v>108000</v>
      </c>
      <c r="J22" s="60"/>
    </row>
    <row r="23" spans="2:10" ht="15.75" customHeight="1" thickBot="1">
      <c r="B23" s="32" t="s">
        <v>5</v>
      </c>
      <c r="C23" s="33"/>
      <c r="D23" s="2"/>
      <c r="E23" s="2"/>
      <c r="F23" s="8"/>
      <c r="G23" s="9" t="s">
        <v>47</v>
      </c>
      <c r="H23" s="10">
        <v>0.55000000000000004</v>
      </c>
      <c r="I23" s="14">
        <f>I22*1.1</f>
        <v>118800.00000000001</v>
      </c>
      <c r="J23" s="51"/>
    </row>
    <row r="24" spans="2:10" ht="15.75" customHeight="1">
      <c r="B24" s="6" t="s">
        <v>18</v>
      </c>
      <c r="C24" s="69">
        <v>200487</v>
      </c>
      <c r="D24" s="2"/>
      <c r="E24" s="2"/>
      <c r="F24" s="8"/>
      <c r="G24" s="9" t="s">
        <v>48</v>
      </c>
      <c r="H24" s="10">
        <v>0.6</v>
      </c>
      <c r="I24" s="14">
        <f>I23*1.1</f>
        <v>130680.00000000003</v>
      </c>
      <c r="J24" s="51"/>
    </row>
    <row r="25" spans="2:10">
      <c r="B25" s="82" t="s">
        <v>75</v>
      </c>
      <c r="C25" s="63">
        <v>5500</v>
      </c>
      <c r="D25" s="2"/>
      <c r="E25" s="2"/>
      <c r="F25" s="8"/>
      <c r="G25" s="9" t="s">
        <v>67</v>
      </c>
      <c r="H25" s="10">
        <v>0.5</v>
      </c>
      <c r="I25" s="17">
        <f>D14/2</f>
        <v>23750</v>
      </c>
      <c r="J25" s="51"/>
    </row>
    <row r="26" spans="2:10" ht="30">
      <c r="B26" s="83" t="s">
        <v>76</v>
      </c>
      <c r="C26" s="63">
        <v>14494</v>
      </c>
      <c r="D26" s="2"/>
      <c r="E26" s="2"/>
      <c r="F26" s="8"/>
      <c r="G26" s="52" t="s">
        <v>69</v>
      </c>
      <c r="H26" s="10">
        <v>0.5</v>
      </c>
      <c r="I26" s="63">
        <f>D15/2</f>
        <v>179190</v>
      </c>
      <c r="J26" s="51"/>
    </row>
    <row r="27" spans="2:10">
      <c r="B27" s="82" t="s">
        <v>77</v>
      </c>
      <c r="C27" s="63">
        <v>8800</v>
      </c>
      <c r="D27" s="18"/>
      <c r="E27" s="2"/>
      <c r="F27" s="2"/>
      <c r="G27" s="9" t="s">
        <v>70</v>
      </c>
      <c r="H27" s="10">
        <v>0.5</v>
      </c>
      <c r="I27" s="63">
        <f>D16/2</f>
        <v>225190</v>
      </c>
      <c r="J27" s="51"/>
    </row>
    <row r="28" spans="2:10" ht="30.75" thickBot="1">
      <c r="B28" s="20" t="s">
        <v>23</v>
      </c>
      <c r="C28" s="63">
        <v>49447</v>
      </c>
      <c r="E28" s="2"/>
      <c r="F28" s="2"/>
      <c r="G28" s="89" t="s">
        <v>71</v>
      </c>
      <c r="H28" s="11">
        <v>0.5</v>
      </c>
      <c r="I28" s="72">
        <f>D17/2</f>
        <v>21982.5</v>
      </c>
      <c r="J28" s="51"/>
    </row>
    <row r="29" spans="2:10" ht="30.75" thickBot="1">
      <c r="B29" s="75" t="s">
        <v>19</v>
      </c>
      <c r="C29" s="74">
        <f>SUM(C24:C28)</f>
        <v>278728</v>
      </c>
      <c r="E29" s="2"/>
      <c r="F29" s="2"/>
      <c r="G29" s="43" t="s">
        <v>55</v>
      </c>
      <c r="H29" s="131" t="s">
        <v>0</v>
      </c>
      <c r="I29" s="44">
        <f>I22+I25+I26+I27+I28</f>
        <v>558112.5</v>
      </c>
      <c r="J29" s="45" t="s">
        <v>78</v>
      </c>
    </row>
    <row r="30" spans="2:10" ht="30.75" thickBot="1">
      <c r="E30" s="2"/>
      <c r="F30" s="2"/>
      <c r="G30" s="43" t="s">
        <v>56</v>
      </c>
      <c r="H30" s="132"/>
      <c r="I30" s="44">
        <f>I23+I25+I26+I27+I28</f>
        <v>568912.5</v>
      </c>
      <c r="J30" s="45" t="s">
        <v>78</v>
      </c>
    </row>
    <row r="31" spans="2:10" ht="30.75" thickBot="1">
      <c r="E31" s="2"/>
      <c r="F31" s="2"/>
      <c r="G31" s="43" t="s">
        <v>57</v>
      </c>
      <c r="H31" s="133"/>
      <c r="I31" s="44">
        <f>I24+I25+I26+I27+I28</f>
        <v>580792.5</v>
      </c>
      <c r="J31" s="45" t="s">
        <v>78</v>
      </c>
    </row>
    <row r="32" spans="2:10">
      <c r="E32" s="2"/>
      <c r="F32" s="2"/>
    </row>
    <row r="33" spans="2:10" ht="15.75" thickBot="1">
      <c r="B33" s="2"/>
      <c r="C33" s="2"/>
      <c r="D33" s="2"/>
      <c r="E33" s="12"/>
      <c r="F33" s="12"/>
      <c r="G33" s="2"/>
      <c r="H33" s="2"/>
      <c r="I33" s="2"/>
      <c r="J33" s="2"/>
    </row>
    <row r="34" spans="2:10" ht="21.75" customHeight="1" thickBot="1">
      <c r="B34" s="139" t="s">
        <v>20</v>
      </c>
      <c r="C34" s="140"/>
      <c r="D34" s="140"/>
      <c r="E34" s="140"/>
      <c r="F34" s="140"/>
      <c r="G34" s="140"/>
      <c r="H34" s="140"/>
      <c r="I34" s="141"/>
      <c r="J34" s="2"/>
    </row>
    <row r="35" spans="2:10" ht="32.25" thickBot="1">
      <c r="B35" s="26" t="s">
        <v>2</v>
      </c>
      <c r="C35" s="54" t="s">
        <v>6</v>
      </c>
      <c r="D35" s="22"/>
      <c r="E35" s="22"/>
      <c r="F35" s="23"/>
      <c r="G35" s="163" t="s">
        <v>7</v>
      </c>
      <c r="H35" s="164"/>
      <c r="I35" s="165"/>
      <c r="J35" s="2"/>
    </row>
    <row r="36" spans="2:10" ht="60.75" thickBot="1">
      <c r="B36" s="70" t="s">
        <v>65</v>
      </c>
      <c r="C36" s="64">
        <v>60000</v>
      </c>
      <c r="F36" s="2"/>
      <c r="G36" s="5" t="s">
        <v>58</v>
      </c>
      <c r="H36" s="5" t="s">
        <v>8</v>
      </c>
      <c r="I36" s="5" t="s">
        <v>9</v>
      </c>
      <c r="J36" s="2"/>
    </row>
    <row r="37" spans="2:10" ht="45">
      <c r="B37" s="29" t="s">
        <v>66</v>
      </c>
      <c r="C37" s="65">
        <v>60000</v>
      </c>
      <c r="G37" s="90" t="s">
        <v>10</v>
      </c>
      <c r="H37" s="66">
        <v>164359</v>
      </c>
      <c r="I37" s="66">
        <f>H37*60%</f>
        <v>98615.4</v>
      </c>
    </row>
    <row r="38" spans="2:10" ht="30.75" thickBot="1">
      <c r="B38" s="92" t="s">
        <v>84</v>
      </c>
      <c r="C38" s="68">
        <v>150000</v>
      </c>
      <c r="G38" s="67" t="s">
        <v>11</v>
      </c>
      <c r="H38" s="55">
        <v>254325</v>
      </c>
      <c r="I38" s="55">
        <f>H38*60%</f>
        <v>152595</v>
      </c>
      <c r="J38" s="122" t="s">
        <v>43</v>
      </c>
    </row>
    <row r="39" spans="2:10">
      <c r="G39" s="67" t="s">
        <v>12</v>
      </c>
      <c r="H39" s="55">
        <v>264704</v>
      </c>
      <c r="I39" s="55">
        <f>H39*60%</f>
        <v>158822.39999999999</v>
      </c>
    </row>
    <row r="40" spans="2:10" ht="17.25" customHeight="1" thickBot="1">
      <c r="G40" s="91" t="s">
        <v>13</v>
      </c>
      <c r="H40" s="56">
        <v>271626</v>
      </c>
      <c r="I40" s="56">
        <f>H40*60%</f>
        <v>162975.6</v>
      </c>
      <c r="J40" s="57"/>
    </row>
    <row r="41" spans="2:10" ht="32.25" customHeight="1"/>
    <row r="42" spans="2:10" ht="32.25" customHeight="1"/>
  </sheetData>
  <mergeCells count="13">
    <mergeCell ref="G35:I35"/>
    <mergeCell ref="B2:J2"/>
    <mergeCell ref="B3:J3"/>
    <mergeCell ref="B4:J4"/>
    <mergeCell ref="B5:J5"/>
    <mergeCell ref="B9:E9"/>
    <mergeCell ref="G9:J9"/>
    <mergeCell ref="C18:C20"/>
    <mergeCell ref="H18:H20"/>
    <mergeCell ref="G21:J21"/>
    <mergeCell ref="H29:H31"/>
    <mergeCell ref="B34:I34"/>
    <mergeCell ref="B7:J7"/>
  </mergeCells>
  <pageMargins left="0.7" right="0.7" top="0.75" bottom="0.75" header="0.3" footer="0.3"/>
  <pageSetup scale="56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40"/>
  <sheetViews>
    <sheetView zoomScaleNormal="100" workbookViewId="0">
      <selection activeCell="B10" sqref="B10"/>
    </sheetView>
  </sheetViews>
  <sheetFormatPr baseColWidth="10" defaultRowHeight="15"/>
  <cols>
    <col min="1" max="1" width="2.7109375" customWidth="1"/>
    <col min="2" max="2" width="48.7109375" customWidth="1"/>
    <col min="3" max="3" width="12.28515625" customWidth="1"/>
    <col min="4" max="4" width="12" customWidth="1"/>
    <col min="5" max="5" width="27.5703125" customWidth="1"/>
    <col min="6" max="6" width="2" customWidth="1"/>
    <col min="7" max="7" width="48.7109375" customWidth="1"/>
    <col min="8" max="8" width="10.7109375" customWidth="1"/>
    <col min="9" max="9" width="10.42578125" customWidth="1"/>
    <col min="10" max="10" width="27.7109375" customWidth="1"/>
  </cols>
  <sheetData>
    <row r="1" spans="2:10" ht="15.75" thickBot="1"/>
    <row r="2" spans="2:10" ht="15.75">
      <c r="B2" s="157" t="s">
        <v>21</v>
      </c>
      <c r="C2" s="158"/>
      <c r="D2" s="158"/>
      <c r="E2" s="158"/>
      <c r="F2" s="158"/>
      <c r="G2" s="158"/>
      <c r="H2" s="158"/>
      <c r="I2" s="158"/>
      <c r="J2" s="159"/>
    </row>
    <row r="3" spans="2:10" ht="15.75">
      <c r="B3" s="160" t="s">
        <v>22</v>
      </c>
      <c r="C3" s="161"/>
      <c r="D3" s="161"/>
      <c r="E3" s="161"/>
      <c r="F3" s="161"/>
      <c r="G3" s="161"/>
      <c r="H3" s="161"/>
      <c r="I3" s="161"/>
      <c r="J3" s="162"/>
    </row>
    <row r="4" spans="2:10" ht="15.75">
      <c r="B4" s="160" t="s">
        <v>44</v>
      </c>
      <c r="C4" s="161"/>
      <c r="D4" s="161"/>
      <c r="E4" s="161"/>
      <c r="F4" s="161"/>
      <c r="G4" s="161"/>
      <c r="H4" s="161"/>
      <c r="I4" s="161"/>
      <c r="J4" s="162"/>
    </row>
    <row r="5" spans="2:10" ht="16.5" thickBot="1">
      <c r="B5" s="160" t="s">
        <v>32</v>
      </c>
      <c r="C5" s="161"/>
      <c r="D5" s="161"/>
      <c r="E5" s="161"/>
      <c r="F5" s="161"/>
      <c r="G5" s="161"/>
      <c r="H5" s="161"/>
      <c r="I5" s="161"/>
      <c r="J5" s="162"/>
    </row>
    <row r="6" spans="2:10" ht="15.95" customHeight="1" thickBot="1">
      <c r="B6" s="154" t="s">
        <v>61</v>
      </c>
      <c r="C6" s="155"/>
      <c r="D6" s="155"/>
      <c r="E6" s="155"/>
      <c r="F6" s="155"/>
      <c r="G6" s="155"/>
      <c r="H6" s="155"/>
      <c r="I6" s="155"/>
      <c r="J6" s="156"/>
    </row>
    <row r="7" spans="2:10" ht="16.5" thickBot="1">
      <c r="B7" s="148" t="s">
        <v>45</v>
      </c>
      <c r="C7" s="149"/>
      <c r="D7" s="149"/>
      <c r="E7" s="150"/>
      <c r="F7" s="2"/>
      <c r="G7" s="151" t="s">
        <v>46</v>
      </c>
      <c r="H7" s="152"/>
      <c r="I7" s="152"/>
      <c r="J7" s="153"/>
    </row>
    <row r="8" spans="2:10" ht="15.75" customHeight="1" thickBot="1">
      <c r="B8" s="34" t="s">
        <v>2</v>
      </c>
      <c r="C8" s="21" t="s">
        <v>3</v>
      </c>
      <c r="D8" s="21" t="s">
        <v>4</v>
      </c>
      <c r="E8" s="21" t="s">
        <v>1</v>
      </c>
      <c r="F8" s="2"/>
      <c r="G8" s="35" t="s">
        <v>2</v>
      </c>
      <c r="H8" s="35" t="s">
        <v>3</v>
      </c>
      <c r="I8" s="35" t="s">
        <v>4</v>
      </c>
      <c r="J8" s="35" t="s">
        <v>1</v>
      </c>
    </row>
    <row r="9" spans="2:10" ht="15" customHeight="1">
      <c r="B9" s="6" t="s">
        <v>68</v>
      </c>
      <c r="C9" s="7">
        <v>1</v>
      </c>
      <c r="D9" s="13">
        <v>216000</v>
      </c>
      <c r="E9" s="36"/>
      <c r="F9" s="8"/>
      <c r="G9" s="6" t="s">
        <v>68</v>
      </c>
      <c r="H9" s="37">
        <v>0.5</v>
      </c>
      <c r="I9" s="16">
        <f>D9/2</f>
        <v>108000</v>
      </c>
      <c r="J9" s="36"/>
    </row>
    <row r="10" spans="2:10" ht="15" customHeight="1">
      <c r="B10" s="9" t="s">
        <v>47</v>
      </c>
      <c r="C10" s="10">
        <v>1.1000000000000001</v>
      </c>
      <c r="D10" s="14">
        <f>D9*1.1</f>
        <v>237600.00000000003</v>
      </c>
      <c r="E10" s="38"/>
      <c r="F10" s="8"/>
      <c r="G10" s="9" t="s">
        <v>47</v>
      </c>
      <c r="H10" s="10">
        <v>0.55000000000000004</v>
      </c>
      <c r="I10" s="14">
        <f>I9*1.1</f>
        <v>118800.00000000001</v>
      </c>
      <c r="J10" s="38"/>
    </row>
    <row r="11" spans="2:10" ht="15" customHeight="1">
      <c r="B11" s="9" t="s">
        <v>48</v>
      </c>
      <c r="C11" s="10">
        <v>1.2</v>
      </c>
      <c r="D11" s="14">
        <f>D10*1.1</f>
        <v>261360.00000000006</v>
      </c>
      <c r="E11" s="38"/>
      <c r="F11" s="8"/>
      <c r="G11" s="9" t="s">
        <v>48</v>
      </c>
      <c r="H11" s="10">
        <v>0.6</v>
      </c>
      <c r="I11" s="14">
        <f>I10*1.1</f>
        <v>130680.00000000003</v>
      </c>
      <c r="J11" s="38"/>
    </row>
    <row r="12" spans="2:10" ht="15" customHeight="1">
      <c r="B12" s="9" t="s">
        <v>67</v>
      </c>
      <c r="C12" s="10">
        <v>1</v>
      </c>
      <c r="D12" s="14">
        <v>47500</v>
      </c>
      <c r="E12" s="38"/>
      <c r="F12" s="8"/>
      <c r="G12" s="9" t="s">
        <v>67</v>
      </c>
      <c r="H12" s="39">
        <v>0.5</v>
      </c>
      <c r="I12" s="17">
        <f t="shared" ref="I12:I15" si="0">D12/2</f>
        <v>23750</v>
      </c>
      <c r="J12" s="38"/>
    </row>
    <row r="13" spans="2:10" ht="15" customHeight="1">
      <c r="B13" s="9" t="s">
        <v>69</v>
      </c>
      <c r="C13" s="10">
        <v>1</v>
      </c>
      <c r="D13" s="14">
        <v>358380</v>
      </c>
      <c r="E13" s="38"/>
      <c r="F13" s="8"/>
      <c r="G13" s="9" t="s">
        <v>69</v>
      </c>
      <c r="H13" s="39">
        <v>0.5</v>
      </c>
      <c r="I13" s="17">
        <f t="shared" si="0"/>
        <v>179190</v>
      </c>
      <c r="J13" s="38"/>
    </row>
    <row r="14" spans="2:10" ht="15" customHeight="1">
      <c r="B14" s="9" t="s">
        <v>70</v>
      </c>
      <c r="C14" s="10">
        <v>1</v>
      </c>
      <c r="D14" s="14">
        <v>450380</v>
      </c>
      <c r="E14" s="38"/>
      <c r="F14" s="8"/>
      <c r="G14" s="9" t="s">
        <v>70</v>
      </c>
      <c r="H14" s="39">
        <v>0.5</v>
      </c>
      <c r="I14" s="17">
        <f t="shared" si="0"/>
        <v>225190</v>
      </c>
      <c r="J14" s="38"/>
    </row>
    <row r="15" spans="2:10" ht="15" customHeight="1" thickBot="1">
      <c r="B15" s="4" t="s">
        <v>71</v>
      </c>
      <c r="C15" s="11">
        <v>1</v>
      </c>
      <c r="D15" s="15">
        <v>43965</v>
      </c>
      <c r="E15" s="38"/>
      <c r="F15" s="8"/>
      <c r="G15" s="4" t="s">
        <v>71</v>
      </c>
      <c r="H15" s="39">
        <v>0.5</v>
      </c>
      <c r="I15" s="40">
        <f t="shared" si="0"/>
        <v>21982.5</v>
      </c>
      <c r="J15" s="38"/>
    </row>
    <row r="16" spans="2:10" ht="30.75" customHeight="1" thickBot="1">
      <c r="B16" s="41" t="s">
        <v>49</v>
      </c>
      <c r="C16" s="128" t="s">
        <v>0</v>
      </c>
      <c r="D16" s="42">
        <f>D9+D12+D13+D14+D15</f>
        <v>1116225</v>
      </c>
      <c r="E16" s="31" t="s">
        <v>60</v>
      </c>
      <c r="F16" s="8"/>
      <c r="G16" s="43" t="s">
        <v>49</v>
      </c>
      <c r="H16" s="131" t="s">
        <v>0</v>
      </c>
      <c r="I16" s="44">
        <f>I9+I12+I13+I14+I15</f>
        <v>558112.5</v>
      </c>
      <c r="J16" s="76" t="s">
        <v>60</v>
      </c>
    </row>
    <row r="17" spans="2:10" ht="30.75" customHeight="1" thickBot="1">
      <c r="B17" s="41" t="s">
        <v>50</v>
      </c>
      <c r="C17" s="129"/>
      <c r="D17" s="42">
        <f>D10+D12+D13+D14+D15</f>
        <v>1137825</v>
      </c>
      <c r="E17" s="46" t="s">
        <v>51</v>
      </c>
      <c r="F17" s="8"/>
      <c r="G17" s="43" t="s">
        <v>50</v>
      </c>
      <c r="H17" s="132"/>
      <c r="I17" s="44">
        <f>I10+I12+I13+I14+I15</f>
        <v>568912.5</v>
      </c>
      <c r="J17" s="45" t="s">
        <v>51</v>
      </c>
    </row>
    <row r="18" spans="2:10" ht="30.75" customHeight="1" thickBot="1">
      <c r="B18" s="47" t="s">
        <v>52</v>
      </c>
      <c r="C18" s="130"/>
      <c r="D18" s="48">
        <f>D11+D12+D13+D14+D15</f>
        <v>1161585</v>
      </c>
      <c r="E18" s="49" t="s">
        <v>53</v>
      </c>
      <c r="F18" s="8"/>
      <c r="G18" s="43" t="s">
        <v>52</v>
      </c>
      <c r="H18" s="133"/>
      <c r="I18" s="44">
        <f>I11+I12+I13+I14+I15</f>
        <v>580792.5</v>
      </c>
      <c r="J18" s="45" t="s">
        <v>53</v>
      </c>
    </row>
    <row r="19" spans="2:10" ht="16.5" thickBot="1">
      <c r="B19" s="2"/>
      <c r="C19" s="2"/>
      <c r="D19" s="2"/>
      <c r="E19" s="2"/>
      <c r="F19" s="8"/>
      <c r="G19" s="134" t="s">
        <v>54</v>
      </c>
      <c r="H19" s="135"/>
      <c r="I19" s="135"/>
      <c r="J19" s="136"/>
    </row>
    <row r="20" spans="2:10" ht="15.75" customHeight="1" thickBot="1">
      <c r="B20" s="2"/>
      <c r="C20" s="2"/>
      <c r="D20" s="2"/>
      <c r="E20" s="2"/>
      <c r="F20" s="8"/>
      <c r="G20" s="6" t="s">
        <v>68</v>
      </c>
      <c r="H20" s="7">
        <v>0.5</v>
      </c>
      <c r="I20" s="16">
        <f>D9/2</f>
        <v>108000</v>
      </c>
      <c r="J20" s="60"/>
    </row>
    <row r="21" spans="2:10" ht="15.75" customHeight="1" thickBot="1">
      <c r="B21" s="32" t="s">
        <v>5</v>
      </c>
      <c r="C21" s="33"/>
      <c r="D21" s="2"/>
      <c r="E21" s="2"/>
      <c r="F21" s="8"/>
      <c r="G21" s="9" t="s">
        <v>47</v>
      </c>
      <c r="H21" s="10">
        <v>0.55000000000000004</v>
      </c>
      <c r="I21" s="14">
        <f>I20*1.1</f>
        <v>118800.00000000001</v>
      </c>
      <c r="J21" s="51"/>
    </row>
    <row r="22" spans="2:10" ht="15.75" customHeight="1">
      <c r="B22" s="6" t="s">
        <v>18</v>
      </c>
      <c r="C22" s="69">
        <v>194500</v>
      </c>
      <c r="D22" s="2"/>
      <c r="E22" s="2"/>
      <c r="F22" s="8"/>
      <c r="G22" s="9" t="s">
        <v>48</v>
      </c>
      <c r="H22" s="10">
        <v>0.6</v>
      </c>
      <c r="I22" s="14">
        <f>I21*1.1</f>
        <v>130680.00000000003</v>
      </c>
      <c r="J22" s="51"/>
    </row>
    <row r="23" spans="2:10">
      <c r="B23" s="82" t="s">
        <v>75</v>
      </c>
      <c r="C23" s="63">
        <v>5500</v>
      </c>
      <c r="D23" s="2"/>
      <c r="E23" s="2"/>
      <c r="F23" s="8"/>
      <c r="G23" s="9" t="s">
        <v>67</v>
      </c>
      <c r="H23" s="10">
        <v>0.5</v>
      </c>
      <c r="I23" s="17">
        <f>D12/2</f>
        <v>23750</v>
      </c>
      <c r="J23" s="51"/>
    </row>
    <row r="24" spans="2:10" ht="30">
      <c r="B24" s="83" t="s">
        <v>76</v>
      </c>
      <c r="C24" s="63">
        <v>14494</v>
      </c>
      <c r="D24" s="2"/>
      <c r="E24" s="2"/>
      <c r="F24" s="8"/>
      <c r="G24" s="52" t="s">
        <v>69</v>
      </c>
      <c r="H24" s="10">
        <v>0.5</v>
      </c>
      <c r="I24" s="63">
        <f>D13/2</f>
        <v>179190</v>
      </c>
      <c r="J24" s="51"/>
    </row>
    <row r="25" spans="2:10">
      <c r="B25" s="82" t="s">
        <v>77</v>
      </c>
      <c r="C25" s="63">
        <v>8800</v>
      </c>
      <c r="D25" s="18"/>
      <c r="E25" s="2"/>
      <c r="F25" s="2"/>
      <c r="G25" s="9" t="s">
        <v>70</v>
      </c>
      <c r="H25" s="10">
        <v>0.5</v>
      </c>
      <c r="I25" s="63">
        <f>D14/2</f>
        <v>225190</v>
      </c>
      <c r="J25" s="51"/>
    </row>
    <row r="26" spans="2:10" ht="30.75" thickBot="1">
      <c r="B26" s="20" t="s">
        <v>23</v>
      </c>
      <c r="C26" s="63">
        <v>49447</v>
      </c>
      <c r="E26" s="2"/>
      <c r="F26" s="2"/>
      <c r="G26" s="89" t="s">
        <v>71</v>
      </c>
      <c r="H26" s="11">
        <v>0.5</v>
      </c>
      <c r="I26" s="72">
        <f>D15/2</f>
        <v>21982.5</v>
      </c>
      <c r="J26" s="51"/>
    </row>
    <row r="27" spans="2:10" ht="30.75" thickBot="1">
      <c r="B27" s="75" t="s">
        <v>19</v>
      </c>
      <c r="C27" s="74">
        <f>SUM(C22:C26)</f>
        <v>272741</v>
      </c>
      <c r="E27" s="2"/>
      <c r="F27" s="2"/>
      <c r="G27" s="43" t="s">
        <v>55</v>
      </c>
      <c r="H27" s="131" t="s">
        <v>0</v>
      </c>
      <c r="I27" s="44">
        <f>I20+I23+I24+I25+I26</f>
        <v>558112.5</v>
      </c>
      <c r="J27" s="45" t="s">
        <v>78</v>
      </c>
    </row>
    <row r="28" spans="2:10" ht="30.75" thickBot="1">
      <c r="E28" s="2"/>
      <c r="F28" s="2"/>
      <c r="G28" s="43" t="s">
        <v>56</v>
      </c>
      <c r="H28" s="132"/>
      <c r="I28" s="44">
        <f>I21+I23+I24+I25+I26</f>
        <v>568912.5</v>
      </c>
      <c r="J28" s="45" t="s">
        <v>78</v>
      </c>
    </row>
    <row r="29" spans="2:10" ht="30.75" thickBot="1">
      <c r="E29" s="2"/>
      <c r="F29" s="2"/>
      <c r="G29" s="43" t="s">
        <v>57</v>
      </c>
      <c r="H29" s="133"/>
      <c r="I29" s="44">
        <f>I22+I23+I24+I25+I26</f>
        <v>580792.5</v>
      </c>
      <c r="J29" s="45" t="s">
        <v>78</v>
      </c>
    </row>
    <row r="30" spans="2:10">
      <c r="E30" s="2"/>
      <c r="F30" s="2"/>
    </row>
    <row r="31" spans="2:10" ht="15.75" thickBot="1">
      <c r="B31" s="2"/>
      <c r="C31" s="2"/>
      <c r="D31" s="2"/>
      <c r="E31" s="12"/>
      <c r="F31" s="12"/>
      <c r="G31" s="2"/>
      <c r="H31" s="2"/>
      <c r="I31" s="2"/>
      <c r="J31" s="2"/>
    </row>
    <row r="32" spans="2:10" ht="21.75" customHeight="1" thickBot="1">
      <c r="B32" s="139" t="s">
        <v>20</v>
      </c>
      <c r="C32" s="140"/>
      <c r="D32" s="140"/>
      <c r="E32" s="140"/>
      <c r="F32" s="140"/>
      <c r="G32" s="140"/>
      <c r="H32" s="140"/>
      <c r="I32" s="141"/>
      <c r="J32" s="2"/>
    </row>
    <row r="33" spans="2:10" ht="32.25" thickBot="1">
      <c r="B33" s="26" t="s">
        <v>2</v>
      </c>
      <c r="C33" s="54" t="s">
        <v>6</v>
      </c>
      <c r="D33" s="22"/>
      <c r="E33" s="22"/>
      <c r="F33" s="23"/>
      <c r="G33" s="163" t="s">
        <v>7</v>
      </c>
      <c r="H33" s="164"/>
      <c r="I33" s="165"/>
      <c r="J33" s="2"/>
    </row>
    <row r="34" spans="2:10" ht="60.75" thickBot="1">
      <c r="B34" s="70" t="s">
        <v>65</v>
      </c>
      <c r="C34" s="64">
        <v>60000</v>
      </c>
      <c r="F34" s="2"/>
      <c r="G34" s="5" t="s">
        <v>58</v>
      </c>
      <c r="H34" s="5" t="s">
        <v>8</v>
      </c>
      <c r="I34" s="5" t="s">
        <v>9</v>
      </c>
      <c r="J34" s="2"/>
    </row>
    <row r="35" spans="2:10" ht="45">
      <c r="B35" s="29" t="s">
        <v>66</v>
      </c>
      <c r="C35" s="65">
        <v>60000</v>
      </c>
      <c r="G35" s="90" t="s">
        <v>10</v>
      </c>
      <c r="H35" s="66">
        <v>164359</v>
      </c>
      <c r="I35" s="66">
        <f>H35*60%</f>
        <v>98615.4</v>
      </c>
    </row>
    <row r="36" spans="2:10" ht="30.75" thickBot="1">
      <c r="B36" s="92" t="s">
        <v>84</v>
      </c>
      <c r="C36" s="68">
        <v>150000</v>
      </c>
      <c r="G36" s="67" t="s">
        <v>11</v>
      </c>
      <c r="H36" s="55">
        <v>254325</v>
      </c>
      <c r="I36" s="55">
        <f>H36*60%</f>
        <v>152595</v>
      </c>
      <c r="J36" s="122" t="s">
        <v>43</v>
      </c>
    </row>
    <row r="37" spans="2:10">
      <c r="G37" s="67" t="s">
        <v>12</v>
      </c>
      <c r="H37" s="55">
        <v>264704</v>
      </c>
      <c r="I37" s="55">
        <f>H37*60%</f>
        <v>158822.39999999999</v>
      </c>
    </row>
    <row r="38" spans="2:10" ht="16.5" thickBot="1">
      <c r="G38" s="91" t="s">
        <v>13</v>
      </c>
      <c r="H38" s="56">
        <v>271626</v>
      </c>
      <c r="I38" s="56">
        <f>H38*60%</f>
        <v>162975.6</v>
      </c>
      <c r="J38" s="57"/>
    </row>
    <row r="39" spans="2:10" ht="32.25" customHeight="1"/>
    <row r="40" spans="2:10" ht="32.25" customHeight="1"/>
  </sheetData>
  <mergeCells count="13">
    <mergeCell ref="G33:I33"/>
    <mergeCell ref="B2:J2"/>
    <mergeCell ref="B3:J3"/>
    <mergeCell ref="B4:J4"/>
    <mergeCell ref="B5:J5"/>
    <mergeCell ref="B7:E7"/>
    <mergeCell ref="G7:J7"/>
    <mergeCell ref="C16:C18"/>
    <mergeCell ref="H16:H18"/>
    <mergeCell ref="G19:J19"/>
    <mergeCell ref="H27:H29"/>
    <mergeCell ref="B32:I32"/>
    <mergeCell ref="B6:J6"/>
  </mergeCells>
  <pageMargins left="0.7" right="0.7" top="0.75" bottom="0.75" header="0.3" footer="0.3"/>
  <pageSetup scale="5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Indice</vt:lpstr>
      <vt:lpstr>PARVULOS</vt:lpstr>
      <vt:lpstr>PK - K - TR</vt:lpstr>
      <vt:lpstr>1° - 2° - 3°</vt:lpstr>
      <vt:lpstr>4° - 5°</vt:lpstr>
      <vt:lpstr>6°</vt:lpstr>
      <vt:lpstr>7°</vt:lpstr>
      <vt:lpstr>8°</vt:lpstr>
      <vt:lpstr>9°</vt:lpstr>
      <vt:lpstr>10°</vt:lpstr>
      <vt:lpstr>11°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Secretaria</cp:lastModifiedBy>
  <cp:lastPrinted>2024-12-02T15:15:01Z</cp:lastPrinted>
  <dcterms:created xsi:type="dcterms:W3CDTF">2024-12-01T16:29:14Z</dcterms:created>
  <dcterms:modified xsi:type="dcterms:W3CDTF">2026-07-31T19:34:11Z</dcterms:modified>
</cp:coreProperties>
</file>